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7"/>
  <workbookPr defaultThemeVersion="124226"/>
  <mc:AlternateContent xmlns:mc="http://schemas.openxmlformats.org/markup-compatibility/2006">
    <mc:Choice Requires="x15">
      <x15ac:absPath xmlns:x15ac="http://schemas.microsoft.com/office/spreadsheetml/2010/11/ac" url="https://nzwac.sharepoint.com/sites/corporate/Finance/CorpRep/"/>
    </mc:Choice>
  </mc:AlternateContent>
  <xr:revisionPtr revIDLastSave="0" documentId="8_{9974B2B5-4D7E-4F0D-A79A-37C9615703BB}" xr6:coauthVersionLast="44" xr6:coauthVersionMax="44" xr10:uidLastSave="{00000000-0000-0000-0000-000000000000}"/>
  <bookViews>
    <workbookView xWindow="-1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expenses'!$A$1:$E$20</definedName>
    <definedName name="_xlnm.Print_Area" localSheetId="4">'Gifts and benefits'!$A$1:$F$36</definedName>
    <definedName name="_xlnm.Print_Area" localSheetId="2">Hospitality!$A$1:$E$22</definedName>
    <definedName name="_xlnm.Print_Area" localSheetId="0">'Summary and sign-off'!$A$1:$F$23</definedName>
    <definedName name="_xlnm.Print_Area" localSheetId="1">Travel!$A$1:$E$52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14" i="3"/>
  <c r="C15" i="2"/>
  <c r="C33" i="1"/>
  <c r="C41" i="1"/>
  <c r="C16" i="1"/>
  <c r="B6" i="13"/>
  <c r="E59" i="13"/>
  <c r="C59" i="13"/>
  <c r="C27" i="4"/>
  <c r="C26" i="4"/>
  <c r="B59" i="13"/>
  <c r="B58" i="13"/>
  <c r="D58" i="13"/>
  <c r="B57" i="13"/>
  <c r="D57" i="13"/>
  <c r="D56" i="13"/>
  <c r="B56" i="13"/>
  <c r="D55" i="13"/>
  <c r="B55" i="13"/>
  <c r="D54" i="13"/>
  <c r="B54" i="13"/>
  <c r="B2" i="4"/>
  <c r="B3" i="4"/>
  <c r="B2" i="3"/>
  <c r="B3" i="3"/>
  <c r="B2" i="2"/>
  <c r="B3" i="2"/>
  <c r="B2" i="1"/>
  <c r="B3" i="1"/>
  <c r="F57" i="13"/>
  <c r="D15" i="2"/>
  <c r="F59" i="13"/>
  <c r="E25" i="4"/>
  <c r="F58" i="13"/>
  <c r="D14" i="3"/>
  <c r="F56" i="13"/>
  <c r="D41" i="1"/>
  <c r="F55" i="13"/>
  <c r="D33" i="1"/>
  <c r="F54" i="13"/>
  <c r="D16" i="1"/>
  <c r="C13" i="13"/>
  <c r="C12" i="13"/>
  <c r="C11" i="13"/>
  <c r="C16" i="13"/>
  <c r="C17" i="13"/>
  <c r="B5" i="4"/>
  <c r="B4" i="4"/>
  <c r="B5" i="3"/>
  <c r="B4" i="3"/>
  <c r="B5" i="2"/>
  <c r="B4" i="2"/>
  <c r="B5" i="1"/>
  <c r="B4" i="1"/>
  <c r="C15" i="13"/>
  <c r="F12" i="13"/>
  <c r="C25" i="4"/>
  <c r="F11" i="13"/>
  <c r="F13" i="13"/>
  <c r="B41" i="1"/>
  <c r="B17" i="13"/>
  <c r="B33" i="1"/>
  <c r="B16" i="13"/>
  <c r="B16" i="1"/>
  <c r="B15" i="13"/>
  <c r="B14" i="3"/>
  <c r="B13" i="13"/>
  <c r="B15" i="2"/>
  <c r="B12" i="13"/>
  <c r="B11" i="13"/>
  <c r="B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<sst xmlns="http://schemas.openxmlformats.org/spreadsheetml/2006/main" count="211" uniqueCount="150">
  <si>
    <t>Chief Executive Expenses, Gifts and Benefits Disclosure - summary &amp; sign-off*</t>
  </si>
  <si>
    <t xml:space="preserve">Organisation Name </t>
  </si>
  <si>
    <t>New Zealand Walking Access Commission</t>
  </si>
  <si>
    <t>Chief Executive**</t>
  </si>
  <si>
    <t>Eric Pyle</t>
  </si>
  <si>
    <t>Disclosure period start***</t>
  </si>
  <si>
    <t>Disclosure period end***</t>
  </si>
  <si>
    <t>Agency totals check</t>
  </si>
  <si>
    <t>Chief Executive approval****</t>
  </si>
  <si>
    <t>This disclosure has been approved by the Chief Executive</t>
  </si>
  <si>
    <t>Other sign-off****</t>
  </si>
  <si>
    <t>Phil Culling Corporate Services Manager</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</si>
  <si>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</si>
  <si>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t>Summary of expenses</t>
  </si>
  <si>
    <t>Cost in NZ$</t>
  </si>
  <si>
    <r>
      <t>GST inc / exc</t>
    </r>
    <r>
      <rPr>
        <b/>
        <sz val="10"/>
        <rFont val="Arial"/>
        <family val="2"/>
      </rPr>
      <t/>
    </r>
  </si>
  <si>
    <t>Gifts and benefits</t>
  </si>
  <si>
    <t>Count</t>
  </si>
  <si>
    <t>Travel expenses</t>
  </si>
  <si>
    <t>Number offered</t>
  </si>
  <si>
    <t>Hospitality</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</si>
  <si>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</si>
  <si>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</si>
  <si>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</si>
  <si>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</si>
  <si>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</si>
  <si>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</si>
  <si>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</si>
  <si>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</si>
  <si>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</si>
  <si>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</si>
  <si>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</si>
  <si>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</si>
  <si>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</si>
  <si>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</si>
  <si>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</si>
  <si>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</si>
  <si>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</si>
  <si>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</si>
  <si>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</si>
  <si>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</si>
  <si>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</si>
  <si>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</si>
  <si>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</si>
  <si>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</si>
  <si>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</si>
  <si>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</si>
  <si>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</si>
  <si>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</si>
  <si>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</si>
  <si>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</si>
  <si>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</si>
  <si>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</si>
  <si>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</si>
  <si>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</si>
  <si>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</si>
  <si>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</si>
  <si>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</si>
  <si>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</si>
  <si>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</si>
  <si>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</si>
  <si>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</si>
  <si>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</si>
  <si>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</si>
  <si>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</si>
  <si>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</si>
  <si>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</si>
  <si>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</si>
  <si>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</si>
  <si>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</si>
  <si>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</si>
  <si>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</si>
  <si>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</si>
  <si>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</si>
  <si>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</si>
  <si>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</si>
  <si>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international travel expenses incurred</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</si>
  <si>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</si>
  <si>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</si>
  <si>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</si>
  <si>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5/7/2018-6/7/2018</t>
  </si>
  <si>
    <t>Rodney access stratetgy meetings</t>
  </si>
  <si>
    <t>Return flights</t>
  </si>
  <si>
    <t>Auckland</t>
  </si>
  <si>
    <t>Accommodation(Matakana, 1 night)</t>
  </si>
  <si>
    <t>Taxi</t>
  </si>
  <si>
    <t>Rental car (2 days)</t>
  </si>
  <si>
    <t>Breakfast meeting with Lincoln University Design Lab staff (x2)</t>
  </si>
  <si>
    <t>Coffee meeting with Lincoln University staff and Regional Field Advisor (x3)</t>
  </si>
  <si>
    <t>Lunch meeting with Lincoln University staff and Regional Field Advisor (x3)</t>
  </si>
  <si>
    <t>Dinner meeting with Lincoln University staff (x2)</t>
  </si>
  <si>
    <t>20/7/2018</t>
  </si>
  <si>
    <t>Auckland access issues meeting with Mayor, Auckland Council</t>
  </si>
  <si>
    <t>24/7/2018-25/7/2018</t>
  </si>
  <si>
    <t xml:space="preserve">Taranaki Trails strategy meetings </t>
  </si>
  <si>
    <t>New Plymouth</t>
  </si>
  <si>
    <t>Accommodation (New Plymouth, 1 night)</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</si>
  <si>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</si>
  <si>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</si>
  <si>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</si>
  <si>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</si>
  <si>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No local travel costs incurred</t>
  </si>
  <si>
    <t>Subtotal - local travel</t>
  </si>
  <si>
    <t>Total travel expenses</t>
  </si>
  <si>
    <t>* Any non-standard date format or date outside 1 July 2018 - 30 June 2019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</si>
  <si>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</si>
  <si>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</si>
  <si>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</si>
  <si>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</si>
  <si>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</si>
  <si>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</si>
  <si>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</si>
  <si>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</si>
  <si>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</si>
  <si>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</si>
  <si>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1/07/18-27/07/18</t>
  </si>
  <si>
    <t>Please note: Hospitality provided during travel has been recorded with the relevant trip in the travel tab</t>
  </si>
  <si>
    <t>Meeting with Sport Taranaki -building relationships</t>
  </si>
  <si>
    <t>Lunch (x4)</t>
  </si>
  <si>
    <t>Wellington</t>
  </si>
  <si>
    <t xml:space="preserve">Total hospitality expenses </t>
  </si>
  <si>
    <t>* Third parties include people and organisations external to the public service or statutory Crown entities.</t>
  </si>
  <si>
    <t>** Any non-standard date format or date outside 1 July 2018 - 30 June 2019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</si>
  <si>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</si>
  <si>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</si>
  <si>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</si>
  <si>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</si>
  <si>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</si>
  <si>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</si>
  <si>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1-27 July 2018</t>
  </si>
  <si>
    <t>Phone</t>
  </si>
  <si>
    <t>Mobile phone cost per month</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</si>
  <si>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</si>
  <si>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</si>
  <si>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</si>
  <si>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</si>
  <si>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</si>
  <si>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</si>
  <si>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</si>
  <si>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</si>
  <si>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</si>
  <si>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</si>
  <si>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</si>
  <si>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no items to disclose</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</si>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</sst>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d/mm/yy;@"/>
  </numFmts>
  <fonts count="29">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b/>
      <i/>
      <sz val="1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5">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64"/>
      </left>
      <right/>
      <top style="thin">
        <color indexed="64"/>
      </top>
      <bottom/>
      <diagonal/>
    </border>
    <border>
      <left/>
      <right/>
      <top style="thin">
        <color indexed="64"/>
      </top>
      <bottom/>
      <diagonal/>
    </border>
    <border>
      <left style="thin">
        <color theme="0" tint="-0.24994659260841701"/>
      </left>
      <right/>
      <top style="thin">
        <color theme="0" tint="-0.24994659260841701"/>
      </top>
      <bottom style="thin">
        <color rgb="FF000000"/>
      </bottom>
      <diagonal/>
    </border>
    <border>
      <left style="thin">
        <color theme="0" tint="-0.24994659260841701"/>
      </left>
      <right/>
      <top/>
      <bottom style="thin">
        <color theme="0" tint="-0.24994659260841701"/>
      </bottom>
      <diagonal/>
    </border>
    <border>
      <left style="thin">
        <color theme="0" tint="-0.24994659260841701"/>
      </left>
      <right/>
      <top/>
      <bottom style="thin">
        <color rgb="FF000000"/>
      </bottom>
      <diagonal/>
    </border>
  </borders>
  <cellStyleXfs count="2">
    <xf numFmtId="0" fontId="0" fillId="0" borderId="0"/>
    <xf numFmtId="165" fontId="19" fillId="0" borderId="0" applyFont="0" applyFill="0" applyBorder="0" applyAlignment="0" applyProtection="0"/>
  </cellStyleXfs>
  <cellXfs count="143">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6" fillId="7" borderId="0" xfId="0" applyFont="1" applyFill="1" applyAlignment="1">
      <alignment horizontal="left" vertical="center" wrapText="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16" fillId="7" borderId="0" xfId="0" applyFont="1" applyFill="1" applyAlignment="1">
      <alignment vertical="center"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Alignment="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15" fillId="7" borderId="0" xfId="0" applyFont="1" applyFill="1" applyAlignment="1">
      <alignment horizontal="left" vertical="center" readingOrder="1"/>
    </xf>
    <xf numFmtId="166" fontId="15" fillId="7" borderId="0" xfId="0" applyNumberFormat="1" applyFont="1" applyFill="1" applyAlignment="1">
      <alignment horizontal="left" vertical="center" wrapText="1"/>
    </xf>
    <xf numFmtId="1" fontId="15" fillId="7" borderId="0" xfId="0" applyNumberFormat="1" applyFont="1" applyFill="1" applyAlignment="1">
      <alignment horizontal="center" vertical="center" wrapText="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Border="1" applyAlignment="1">
      <alignment vertical="center" wrapText="1" readingOrder="1"/>
    </xf>
    <xf numFmtId="164" fontId="17" fillId="0" borderId="0" xfId="1" applyNumberFormat="1" applyFont="1" applyAlignment="1">
      <alignment vertical="center" wrapText="1" readingOrder="1"/>
    </xf>
    <xf numFmtId="164" fontId="24" fillId="0" borderId="4" xfId="1" applyNumberFormat="1" applyFont="1" applyBorder="1" applyAlignment="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Border="1" applyAlignment="1">
      <alignment horizontal="center" vertical="center" wrapText="1" readingOrder="1"/>
    </xf>
    <xf numFmtId="0" fontId="11" fillId="0" borderId="0" xfId="1" applyNumberFormat="1" applyFont="1" applyAlignment="1">
      <alignment horizontal="center" vertical="center" wrapText="1" readingOrder="1"/>
    </xf>
    <xf numFmtId="0" fontId="25" fillId="0" borderId="5" xfId="1" applyNumberFormat="1" applyFont="1" applyBorder="1" applyAlignment="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ill="1" applyBorder="1" applyAlignment="1" applyProtection="1">
      <alignment horizontal="left" vertical="center" wrapText="1"/>
      <protection locked="0"/>
    </xf>
    <xf numFmtId="0" fontId="0" fillId="9" borderId="5" xfId="0" applyFill="1" applyBorder="1" applyAlignment="1" applyProtection="1">
      <alignment horizontal="left" vertical="center" wrapText="1"/>
      <protection locked="0"/>
    </xf>
    <xf numFmtId="0" fontId="11" fillId="9" borderId="4" xfId="0" applyFont="1" applyFill="1" applyBorder="1" applyAlignment="1" applyProtection="1">
      <alignment horizontal="left" vertical="center" wrapText="1"/>
      <protection locked="0"/>
    </xf>
    <xf numFmtId="0" fontId="27" fillId="3" borderId="0" xfId="0" applyFont="1" applyFill="1" applyAlignment="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Alignment="1">
      <alignment vertical="center"/>
    </xf>
    <xf numFmtId="164" fontId="16" fillId="3" borderId="0" xfId="0" applyNumberFormat="1" applyFont="1" applyFill="1" applyAlignment="1">
      <alignment vertical="center"/>
    </xf>
    <xf numFmtId="166" fontId="27" fillId="7" borderId="0" xfId="0" applyNumberFormat="1" applyFont="1" applyFill="1" applyAlignment="1">
      <alignment horizontal="center" vertical="center" wrapText="1"/>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Alignment="1">
      <alignment horizontal="center" vertical="center" wrapText="1" readingOrder="1"/>
    </xf>
    <xf numFmtId="165" fontId="14" fillId="0" borderId="0" xfId="1" applyFont="1" applyAlignment="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Alignment="1">
      <alignment horizontal="center" vertical="center" wrapText="1" readingOrder="1"/>
    </xf>
    <xf numFmtId="0" fontId="16" fillId="0" borderId="0" xfId="0" applyFont="1" applyAlignment="1">
      <alignment wrapText="1"/>
    </xf>
    <xf numFmtId="0" fontId="12" fillId="0" borderId="0" xfId="0" applyFont="1"/>
    <xf numFmtId="167" fontId="28" fillId="9" borderId="3" xfId="0" applyNumberFormat="1" applyFont="1" applyFill="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0" borderId="0" xfId="0"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 fillId="0" borderId="10" xfId="0" applyFont="1" applyBorder="1" applyAlignment="1" applyProtection="1">
      <alignment vertical="center" wrapText="1"/>
      <protection locked="0"/>
    </xf>
    <xf numFmtId="0" fontId="11" fillId="0" borderId="11" xfId="0" applyFont="1" applyBorder="1" applyAlignment="1" applyProtection="1">
      <alignment horizontal="left" vertical="top" wrapText="1"/>
      <protection locked="0"/>
    </xf>
    <xf numFmtId="16" fontId="1" fillId="0" borderId="10" xfId="0" applyNumberFormat="1"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168" fontId="1" fillId="0" borderId="0" xfId="0" applyNumberFormat="1" applyFont="1" applyAlignment="1" applyProtection="1">
      <alignment horizontal="left" vertical="top" wrapText="1"/>
      <protection locked="0"/>
    </xf>
    <xf numFmtId="14" fontId="0" fillId="0" borderId="1"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1" fillId="0" borderId="0" xfId="0" applyFont="1" applyAlignment="1" applyProtection="1">
      <alignment wrapText="1"/>
      <protection locked="0"/>
    </xf>
    <xf numFmtId="0" fontId="8" fillId="9" borderId="4" xfId="0" applyFont="1" applyFill="1" applyBorder="1" applyAlignment="1" applyProtection="1">
      <alignment horizontal="left" vertical="center" wrapText="1"/>
      <protection locked="0"/>
    </xf>
    <xf numFmtId="166" fontId="6" fillId="0" borderId="0" xfId="0" applyNumberFormat="1" applyFont="1" applyAlignment="1" applyProtection="1">
      <alignment vertical="center" wrapText="1"/>
      <protection locked="0"/>
    </xf>
    <xf numFmtId="166" fontId="6" fillId="0" borderId="11" xfId="0" applyNumberFormat="1" applyFont="1" applyBorder="1" applyAlignment="1" applyProtection="1">
      <alignment vertical="center" wrapText="1"/>
      <protection locked="0"/>
    </xf>
    <xf numFmtId="0" fontId="11" fillId="9" borderId="12" xfId="0" applyFont="1" applyFill="1" applyBorder="1" applyAlignment="1" applyProtection="1">
      <alignment vertical="center" wrapText="1"/>
      <protection locked="0"/>
    </xf>
    <xf numFmtId="0" fontId="11" fillId="9" borderId="13" xfId="0" applyFont="1" applyFill="1" applyBorder="1" applyAlignment="1" applyProtection="1">
      <alignment vertical="center" wrapText="1"/>
      <protection locked="0"/>
    </xf>
    <xf numFmtId="0" fontId="11" fillId="9" borderId="14" xfId="0" applyFont="1" applyFill="1" applyBorder="1" applyAlignment="1" applyProtection="1">
      <alignment vertical="center" wrapText="1"/>
      <protection locked="0"/>
    </xf>
    <xf numFmtId="166" fontId="0" fillId="0" borderId="0" xfId="0" applyNumberFormat="1" applyAlignment="1" applyProtection="1">
      <alignment horizontal="left" vertical="top" wrapText="1"/>
      <protection locked="0"/>
    </xf>
    <xf numFmtId="166" fontId="11" fillId="0" borderId="0" xfId="0" applyNumberFormat="1" applyFont="1" applyAlignment="1" applyProtection="1">
      <alignment horizontal="left" vertical="top" wrapText="1"/>
      <protection locked="0"/>
    </xf>
    <xf numFmtId="0" fontId="27" fillId="3" borderId="0" xfId="0" applyFont="1" applyFill="1" applyAlignment="1">
      <alignment horizontal="center" vertical="center" wrapText="1"/>
    </xf>
    <xf numFmtId="0" fontId="1" fillId="0" borderId="11" xfId="0" applyFont="1" applyBorder="1" applyAlignment="1" applyProtection="1">
      <alignment horizontal="left" vertical="top" wrapText="1"/>
      <protection locked="0"/>
    </xf>
    <xf numFmtId="0" fontId="11" fillId="0" borderId="0" xfId="0" applyFont="1" applyAlignment="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1" fillId="0" borderId="11"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27" fillId="7" borderId="0" xfId="0" applyFont="1" applyFill="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B8" sqref="B8:F8"/>
    </sheetView>
  </sheetViews>
  <sheetFormatPr defaultColWidth="0" defaultRowHeight="12.75" zeroHeight="1"/>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c r="A1" s="124" t="s">
        <v>0</v>
      </c>
      <c r="B1" s="124"/>
      <c r="C1" s="124"/>
      <c r="D1" s="124"/>
      <c r="E1" s="124"/>
      <c r="F1" s="124"/>
      <c r="G1" s="19"/>
      <c r="H1" s="19"/>
      <c r="I1" s="19"/>
      <c r="J1" s="19"/>
      <c r="K1" s="19"/>
    </row>
    <row r="2" spans="1:11" ht="21" customHeight="1">
      <c r="A2" s="3" t="s">
        <v>1</v>
      </c>
      <c r="B2" s="125" t="s">
        <v>2</v>
      </c>
      <c r="C2" s="125"/>
      <c r="D2" s="125"/>
      <c r="E2" s="125"/>
      <c r="F2" s="125"/>
      <c r="G2" s="19"/>
      <c r="H2" s="19"/>
      <c r="I2" s="19"/>
      <c r="J2" s="19"/>
      <c r="K2" s="19"/>
    </row>
    <row r="3" spans="1:11" ht="21" customHeight="1">
      <c r="A3" s="3" t="s">
        <v>3</v>
      </c>
      <c r="B3" s="125" t="s">
        <v>4</v>
      </c>
      <c r="C3" s="125"/>
      <c r="D3" s="125"/>
      <c r="E3" s="125"/>
      <c r="F3" s="125"/>
      <c r="G3" s="19"/>
      <c r="H3" s="19"/>
      <c r="I3" s="19"/>
      <c r="J3" s="19"/>
      <c r="K3" s="19"/>
    </row>
    <row r="4" spans="1:11" ht="21" customHeight="1">
      <c r="A4" s="3" t="s">
        <v>5</v>
      </c>
      <c r="B4" s="126">
        <v>43282</v>
      </c>
      <c r="C4" s="126"/>
      <c r="D4" s="126"/>
      <c r="E4" s="126"/>
      <c r="F4" s="126"/>
      <c r="G4" s="19"/>
      <c r="H4" s="19"/>
      <c r="I4" s="19"/>
      <c r="J4" s="19"/>
      <c r="K4" s="19"/>
    </row>
    <row r="5" spans="1:11" ht="21" customHeight="1">
      <c r="A5" s="3" t="s">
        <v>6</v>
      </c>
      <c r="B5" s="126">
        <v>43308</v>
      </c>
      <c r="C5" s="126"/>
      <c r="D5" s="126"/>
      <c r="E5" s="126"/>
      <c r="F5" s="126"/>
      <c r="G5" s="19"/>
      <c r="H5" s="19"/>
      <c r="I5" s="19"/>
      <c r="J5" s="19"/>
      <c r="K5" s="19"/>
    </row>
    <row r="6" spans="1:11" ht="21" customHeight="1">
      <c r="A6" s="3" t="s">
        <v>7</v>
      </c>
      <c r="B6" s="123" t="str">
        <f>IF(AND(Travel!B7&lt;&gt;A30,Hospitality!B7&lt;&gt;A30,'All other expenses'!B7&lt;&gt;A30,'Gifts and benefits'!B7&lt;&gt;A30),A31,IF(AND(Travel!B7=A30,Hospitality!B7=A30,'All other expenses'!B7=A30,'Gifts and benefits'!B7=A30),A33,A32))</f>
        <v>Data and totals checked on all sheets</v>
      </c>
      <c r="C6" s="123"/>
      <c r="D6" s="123"/>
      <c r="E6" s="123"/>
      <c r="F6" s="123"/>
      <c r="G6" s="25"/>
      <c r="H6" s="19"/>
      <c r="I6" s="19"/>
      <c r="J6" s="19"/>
      <c r="K6" s="19"/>
    </row>
    <row r="7" spans="1:11" ht="21" customHeight="1">
      <c r="A7" s="3" t="s">
        <v>8</v>
      </c>
      <c r="B7" s="122" t="s">
        <v>9</v>
      </c>
      <c r="C7" s="122"/>
      <c r="D7" s="122"/>
      <c r="E7" s="122"/>
      <c r="F7" s="122"/>
      <c r="G7" s="25"/>
      <c r="H7" s="19"/>
      <c r="I7" s="19"/>
      <c r="J7" s="19"/>
      <c r="K7" s="19"/>
    </row>
    <row r="8" spans="1:11" ht="21" customHeight="1">
      <c r="A8" s="3" t="s">
        <v>10</v>
      </c>
      <c r="B8" s="122" t="s">
        <v>11</v>
      </c>
      <c r="C8" s="122"/>
      <c r="D8" s="122"/>
      <c r="E8" s="122"/>
      <c r="F8" s="122"/>
      <c r="G8" s="25"/>
      <c r="H8" s="19"/>
      <c r="I8" s="19"/>
      <c r="J8" s="19"/>
      <c r="K8" s="19"/>
    </row>
    <row r="9" spans="1:11" ht="66.75" customHeight="1">
      <c r="A9" s="121" t="s">
        <v>12</v>
      </c>
      <c r="B9" s="121"/>
      <c r="C9" s="121"/>
      <c r="D9" s="121"/>
      <c r="E9" s="121"/>
      <c r="F9" s="121"/>
      <c r="G9" s="25"/>
      <c r="H9" s="19"/>
      <c r="I9" s="19"/>
      <c r="J9" s="19"/>
      <c r="K9" s="19"/>
    </row>
    <row r="10" spans="1:11" s="98" customFormat="1" ht="36" customHeight="1">
      <c r="A10" s="92" t="s">
        <v>13</v>
      </c>
      <c r="B10" s="93" t="s">
        <v>14</v>
      </c>
      <c r="C10" s="93" t="s">
        <v>15</v>
      </c>
      <c r="D10" s="94"/>
      <c r="E10" s="95" t="s">
        <v>16</v>
      </c>
      <c r="F10" s="96" t="s">
        <v>17</v>
      </c>
      <c r="G10" s="97"/>
      <c r="H10" s="97"/>
      <c r="I10" s="97"/>
      <c r="J10" s="97"/>
      <c r="K10" s="97"/>
    </row>
    <row r="11" spans="1:11" ht="27.75" customHeight="1">
      <c r="A11" s="9" t="s">
        <v>18</v>
      </c>
      <c r="B11" s="50">
        <f>B15+B16+B17</f>
        <v>2505.71</v>
      </c>
      <c r="C11" s="56" t="str">
        <f>IF(Travel!B6="",A34,Travel!B6)</f>
        <v>Figures include GST (where applicable)</v>
      </c>
      <c r="D11" s="6"/>
      <c r="E11" s="9" t="s">
        <v>19</v>
      </c>
      <c r="F11" s="35">
        <f>'Gifts and benefits'!C25</f>
        <v>0</v>
      </c>
      <c r="G11" s="31"/>
      <c r="H11" s="31"/>
      <c r="I11" s="31"/>
      <c r="J11" s="31"/>
      <c r="K11" s="31"/>
    </row>
    <row r="12" spans="1:11" ht="27.75" customHeight="1">
      <c r="A12" s="9" t="s">
        <v>20</v>
      </c>
      <c r="B12" s="50">
        <f>Hospitality!B15</f>
        <v>117.2</v>
      </c>
      <c r="C12" s="56" t="str">
        <f>IF(Hospitality!B6="",A34,Hospitality!B6)</f>
        <v>Figures include GST (where applicable)</v>
      </c>
      <c r="D12" s="6"/>
      <c r="E12" s="9" t="s">
        <v>21</v>
      </c>
      <c r="F12" s="35">
        <f>'Gifts and benefits'!C26</f>
        <v>0</v>
      </c>
      <c r="G12" s="31"/>
      <c r="H12" s="31"/>
      <c r="I12" s="31"/>
      <c r="J12" s="31"/>
      <c r="K12" s="31"/>
    </row>
    <row r="13" spans="1:11" ht="27.75" customHeight="1">
      <c r="A13" s="9" t="s">
        <v>22</v>
      </c>
      <c r="B13" s="50">
        <f>'All other expenses'!B14</f>
        <v>29.73</v>
      </c>
      <c r="C13" s="56" t="str">
        <f>IF('All other expenses'!B6="",A34,'All other expenses'!B6)</f>
        <v>Figures include GST (where applicable)</v>
      </c>
      <c r="D13" s="6"/>
      <c r="E13" s="9" t="s">
        <v>23</v>
      </c>
      <c r="F13" s="35">
        <f>'Gifts and benefits'!C27</f>
        <v>0</v>
      </c>
      <c r="G13" s="19"/>
      <c r="H13" s="19"/>
      <c r="I13" s="19"/>
      <c r="J13" s="19"/>
      <c r="K13" s="19"/>
    </row>
    <row r="14" spans="1:11" ht="12.75" customHeight="1">
      <c r="A14" s="8"/>
      <c r="B14" s="51"/>
      <c r="C14" s="57"/>
      <c r="D14" s="36"/>
      <c r="E14" s="6"/>
      <c r="F14" s="37"/>
      <c r="G14" s="19"/>
      <c r="H14" s="19"/>
      <c r="I14" s="19"/>
      <c r="J14" s="19"/>
      <c r="K14" s="19"/>
    </row>
    <row r="15" spans="1:11" ht="27.75" customHeight="1">
      <c r="A15" s="10" t="s">
        <v>24</v>
      </c>
      <c r="B15" s="52">
        <f>Travel!B16</f>
        <v>0</v>
      </c>
      <c r="C15" s="58" t="str">
        <f>C11</f>
        <v>Figures include GST (where applicable)</v>
      </c>
      <c r="D15" s="6"/>
      <c r="E15" s="6"/>
      <c r="F15" s="37"/>
      <c r="G15" s="19"/>
      <c r="H15" s="19"/>
      <c r="I15" s="19"/>
      <c r="J15" s="19"/>
      <c r="K15" s="19"/>
    </row>
    <row r="16" spans="1:11" ht="27.75" customHeight="1">
      <c r="A16" s="10" t="s">
        <v>25</v>
      </c>
      <c r="B16" s="52">
        <f>Travel!B33</f>
        <v>2505.71</v>
      </c>
      <c r="C16" s="58" t="str">
        <f>C11</f>
        <v>Figures include GST (where applicable)</v>
      </c>
      <c r="D16" s="38"/>
      <c r="E16" s="6"/>
      <c r="F16" s="39"/>
      <c r="G16" s="19"/>
      <c r="H16" s="19"/>
      <c r="I16" s="19"/>
      <c r="J16" s="19"/>
      <c r="K16" s="19"/>
    </row>
    <row r="17" spans="1:11" ht="27.75" customHeight="1">
      <c r="A17" s="10" t="s">
        <v>26</v>
      </c>
      <c r="B17" s="52">
        <f>Travel!B41</f>
        <v>0</v>
      </c>
      <c r="C17" s="58" t="str">
        <f>C11</f>
        <v>Figures include GST (where applicable)</v>
      </c>
      <c r="D17" s="6"/>
      <c r="E17" s="6"/>
      <c r="F17" s="39"/>
      <c r="G17" s="19"/>
      <c r="H17" s="19"/>
      <c r="I17" s="19"/>
      <c r="J17" s="19"/>
      <c r="K17" s="19"/>
    </row>
    <row r="18" spans="1:11" ht="27.75" customHeight="1">
      <c r="A18" s="19"/>
      <c r="B18" s="21"/>
      <c r="C18" s="19"/>
      <c r="D18" s="5"/>
      <c r="E18" s="5"/>
      <c r="F18" s="30"/>
      <c r="G18" s="19"/>
      <c r="H18" s="19"/>
      <c r="I18" s="19"/>
      <c r="J18" s="19"/>
      <c r="K18" s="19"/>
    </row>
    <row r="19" spans="1:11">
      <c r="A19" s="20" t="s">
        <v>27</v>
      </c>
      <c r="B19" s="21"/>
      <c r="C19" s="19"/>
      <c r="D19" s="19"/>
      <c r="E19" s="19"/>
      <c r="F19" s="19"/>
      <c r="G19" s="19"/>
      <c r="H19" s="19"/>
      <c r="I19" s="19"/>
      <c r="J19" s="19"/>
      <c r="K19" s="19"/>
    </row>
    <row r="20" spans="1:11">
      <c r="A20" s="22" t="s">
        <v>28</v>
      </c>
      <c r="D20" s="19"/>
      <c r="E20" s="19"/>
      <c r="F20" s="19"/>
      <c r="G20" s="19"/>
      <c r="H20" s="19"/>
      <c r="I20" s="19"/>
      <c r="J20" s="19"/>
      <c r="K20" s="19"/>
    </row>
    <row r="21" spans="1:11" ht="12.6" customHeight="1">
      <c r="A21" s="22" t="s">
        <v>29</v>
      </c>
      <c r="D21" s="19"/>
      <c r="E21" s="19"/>
      <c r="F21" s="19"/>
      <c r="G21" s="19"/>
      <c r="H21" s="19"/>
      <c r="I21" s="19"/>
      <c r="J21" s="19"/>
      <c r="K21" s="19"/>
    </row>
    <row r="22" spans="1:11" ht="12.6" customHeight="1">
      <c r="A22" s="22" t="s">
        <v>30</v>
      </c>
      <c r="D22" s="19"/>
      <c r="E22" s="19"/>
      <c r="F22" s="19"/>
      <c r="G22" s="19"/>
      <c r="H22" s="19"/>
      <c r="I22" s="19"/>
      <c r="J22" s="19"/>
      <c r="K22" s="19"/>
    </row>
    <row r="23" spans="1:11" ht="12.6" customHeight="1">
      <c r="A23" s="22" t="s">
        <v>31</v>
      </c>
      <c r="D23" s="19"/>
      <c r="E23" s="19"/>
      <c r="F23" s="19"/>
      <c r="G23" s="19"/>
      <c r="H23" s="19"/>
      <c r="I23" s="19"/>
      <c r="J23" s="19"/>
      <c r="K23" s="19"/>
    </row>
    <row r="24" spans="1:11">
      <c r="A24" s="28"/>
      <c r="B24" s="19"/>
      <c r="C24" s="19"/>
      <c r="D24" s="19"/>
      <c r="E24" s="19"/>
      <c r="F24" s="19"/>
      <c r="G24" s="19"/>
      <c r="H24" s="19"/>
      <c r="I24" s="19"/>
      <c r="J24" s="19"/>
      <c r="K24" s="19"/>
    </row>
    <row r="25" spans="1:11" hidden="1">
      <c r="A25" s="13" t="s">
        <v>32</v>
      </c>
      <c r="B25" s="14"/>
      <c r="C25" s="14"/>
      <c r="D25" s="14"/>
      <c r="E25" s="14"/>
      <c r="F25" s="14"/>
      <c r="G25" s="19"/>
      <c r="H25" s="19"/>
      <c r="I25" s="19"/>
      <c r="J25" s="19"/>
      <c r="K25" s="19"/>
    </row>
    <row r="26" spans="1:11" ht="12.75" hidden="1" customHeight="1">
      <c r="A26" s="12" t="s">
        <v>33</v>
      </c>
      <c r="B26" s="4"/>
      <c r="C26" s="4"/>
      <c r="D26" s="12"/>
      <c r="E26" s="12"/>
      <c r="F26" s="12"/>
      <c r="G26" s="19"/>
      <c r="H26" s="19"/>
      <c r="I26" s="19"/>
      <c r="J26" s="19"/>
      <c r="K26" s="19"/>
    </row>
    <row r="27" spans="1:11" hidden="1">
      <c r="A27" s="11" t="s">
        <v>34</v>
      </c>
      <c r="B27" s="11"/>
      <c r="C27" s="11"/>
      <c r="D27" s="11"/>
      <c r="E27" s="11"/>
      <c r="F27" s="11"/>
      <c r="G27" s="19"/>
      <c r="H27" s="19"/>
      <c r="I27" s="19"/>
      <c r="J27" s="19"/>
      <c r="K27" s="19"/>
    </row>
    <row r="28" spans="1:11" hidden="1">
      <c r="A28" s="11" t="s">
        <v>35</v>
      </c>
      <c r="B28" s="11"/>
      <c r="C28" s="11"/>
      <c r="D28" s="11"/>
      <c r="E28" s="11"/>
      <c r="F28" s="11"/>
      <c r="G28" s="19"/>
      <c r="H28" s="19"/>
      <c r="I28" s="19"/>
      <c r="J28" s="19"/>
      <c r="K28" s="19"/>
    </row>
    <row r="29" spans="1:11" hidden="1">
      <c r="A29" s="12" t="s">
        <v>36</v>
      </c>
      <c r="B29" s="12"/>
      <c r="C29" s="12"/>
      <c r="D29" s="12"/>
      <c r="E29" s="12"/>
      <c r="F29" s="12"/>
      <c r="G29" s="19"/>
      <c r="H29" s="19"/>
      <c r="I29" s="19"/>
      <c r="J29" s="19"/>
      <c r="K29" s="19"/>
    </row>
    <row r="30" spans="1:11" hidden="1">
      <c r="A30" s="12" t="s">
        <v>37</v>
      </c>
      <c r="B30" s="12"/>
      <c r="C30" s="12"/>
      <c r="D30" s="12"/>
      <c r="E30" s="12"/>
      <c r="F30" s="12"/>
      <c r="G30" s="19"/>
      <c r="H30" s="19"/>
      <c r="I30" s="19"/>
      <c r="J30" s="19"/>
      <c r="K30" s="19"/>
    </row>
    <row r="31" spans="1:11" hidden="1">
      <c r="A31" s="11" t="s">
        <v>38</v>
      </c>
      <c r="B31" s="11"/>
      <c r="C31" s="11"/>
      <c r="D31" s="11"/>
      <c r="E31" s="11"/>
      <c r="F31" s="11"/>
      <c r="G31" s="19"/>
      <c r="H31" s="19"/>
      <c r="I31" s="19"/>
      <c r="J31" s="19"/>
      <c r="K31" s="19"/>
    </row>
    <row r="32" spans="1:11" hidden="1">
      <c r="A32" s="11" t="s">
        <v>39</v>
      </c>
      <c r="B32" s="11"/>
      <c r="C32" s="11"/>
      <c r="D32" s="11"/>
      <c r="E32" s="11"/>
      <c r="F32" s="11"/>
      <c r="G32" s="19"/>
      <c r="H32" s="19"/>
      <c r="I32" s="19"/>
      <c r="J32" s="19"/>
      <c r="K32" s="19"/>
    </row>
    <row r="33" spans="1:11" hidden="1">
      <c r="A33" s="11" t="s">
        <v>40</v>
      </c>
      <c r="B33" s="11"/>
      <c r="C33" s="11"/>
      <c r="D33" s="11"/>
      <c r="E33" s="11"/>
      <c r="F33" s="11"/>
      <c r="G33" s="19"/>
      <c r="H33" s="19"/>
      <c r="I33" s="19"/>
      <c r="J33" s="19"/>
      <c r="K33" s="19"/>
    </row>
    <row r="34" spans="1:11" hidden="1">
      <c r="A34" s="12" t="s">
        <v>41</v>
      </c>
      <c r="B34" s="12"/>
      <c r="C34" s="12"/>
      <c r="D34" s="12"/>
      <c r="E34" s="12"/>
      <c r="F34" s="12"/>
      <c r="G34" s="19"/>
      <c r="H34" s="19"/>
      <c r="I34" s="19"/>
      <c r="J34" s="19"/>
      <c r="K34" s="19"/>
    </row>
    <row r="35" spans="1:11" hidden="1">
      <c r="A35" s="12" t="s">
        <v>42</v>
      </c>
      <c r="B35" s="12"/>
      <c r="C35" s="12"/>
      <c r="D35" s="12"/>
      <c r="E35" s="12"/>
      <c r="F35" s="12"/>
      <c r="G35" s="19"/>
      <c r="H35" s="19"/>
      <c r="I35" s="19"/>
      <c r="J35" s="19"/>
      <c r="K35" s="19"/>
    </row>
    <row r="36" spans="1:11" hidden="1">
      <c r="A36" s="11" t="s">
        <v>43</v>
      </c>
      <c r="B36" s="54"/>
      <c r="C36" s="54"/>
      <c r="D36" s="54"/>
      <c r="E36" s="54"/>
      <c r="F36" s="54"/>
      <c r="G36" s="19"/>
      <c r="H36" s="19"/>
      <c r="I36" s="19"/>
      <c r="J36" s="19"/>
      <c r="K36" s="19"/>
    </row>
    <row r="37" spans="1:11" hidden="1">
      <c r="A37" s="11" t="s">
        <v>9</v>
      </c>
      <c r="B37" s="54"/>
      <c r="C37" s="54"/>
      <c r="D37" s="54"/>
      <c r="E37" s="54"/>
      <c r="F37" s="54"/>
      <c r="G37" s="19"/>
      <c r="H37" s="19"/>
      <c r="I37" s="19"/>
      <c r="J37" s="19"/>
      <c r="K37" s="19"/>
    </row>
    <row r="38" spans="1:11" hidden="1">
      <c r="A38" s="12" t="s">
        <v>44</v>
      </c>
      <c r="B38" s="4"/>
      <c r="C38" s="4"/>
      <c r="D38" s="4"/>
      <c r="E38" s="4"/>
      <c r="F38" s="4"/>
      <c r="G38" s="19"/>
      <c r="H38" s="19"/>
      <c r="I38" s="19"/>
      <c r="J38" s="19"/>
      <c r="K38" s="19"/>
    </row>
    <row r="39" spans="1:11" hidden="1">
      <c r="A39" s="4" t="s">
        <v>45</v>
      </c>
      <c r="B39" s="4"/>
      <c r="C39" s="4"/>
      <c r="D39" s="4"/>
      <c r="E39" s="4"/>
      <c r="F39" s="4"/>
      <c r="G39" s="19"/>
      <c r="H39" s="19"/>
      <c r="I39" s="19"/>
      <c r="J39" s="19"/>
      <c r="K39" s="19"/>
    </row>
    <row r="40" spans="1:11" hidden="1">
      <c r="A40" s="4" t="s">
        <v>46</v>
      </c>
      <c r="B40" s="4"/>
      <c r="C40" s="4"/>
      <c r="D40" s="4"/>
      <c r="E40" s="4"/>
      <c r="F40" s="4"/>
      <c r="G40" s="19"/>
      <c r="H40" s="19"/>
      <c r="I40" s="19"/>
      <c r="J40" s="19"/>
      <c r="K40" s="19"/>
    </row>
    <row r="41" spans="1:11" hidden="1">
      <c r="A41" s="4" t="s">
        <v>47</v>
      </c>
      <c r="B41" s="4"/>
      <c r="C41" s="4"/>
      <c r="D41" s="4"/>
      <c r="E41" s="4"/>
      <c r="F41" s="4"/>
      <c r="G41" s="19"/>
      <c r="H41" s="19"/>
      <c r="I41" s="19"/>
      <c r="J41" s="19"/>
      <c r="K41" s="19"/>
    </row>
    <row r="42" spans="1:11" hidden="1">
      <c r="A42" s="4" t="s">
        <v>48</v>
      </c>
      <c r="B42" s="4"/>
      <c r="C42" s="4"/>
      <c r="D42" s="4"/>
      <c r="E42" s="4"/>
      <c r="F42" s="4"/>
      <c r="G42" s="19"/>
      <c r="H42" s="19"/>
      <c r="I42" s="19"/>
      <c r="J42" s="19"/>
      <c r="K42" s="19"/>
    </row>
    <row r="43" spans="1:11" hidden="1">
      <c r="A43" s="4" t="s">
        <v>49</v>
      </c>
      <c r="B43" s="4"/>
      <c r="C43" s="4"/>
      <c r="D43" s="4"/>
      <c r="E43" s="4"/>
      <c r="F43" s="4"/>
      <c r="G43" s="19"/>
      <c r="H43" s="19"/>
      <c r="I43" s="19"/>
      <c r="J43" s="19"/>
      <c r="K43" s="19"/>
    </row>
    <row r="44" spans="1:11" hidden="1">
      <c r="A44" s="55" t="s">
        <v>50</v>
      </c>
      <c r="B44" s="54"/>
      <c r="C44" s="54"/>
      <c r="D44" s="54"/>
      <c r="E44" s="54"/>
      <c r="F44" s="54"/>
      <c r="G44" s="19"/>
      <c r="H44" s="19"/>
      <c r="I44" s="19"/>
      <c r="J44" s="19"/>
      <c r="K44" s="19"/>
    </row>
    <row r="45" spans="1:11" hidden="1">
      <c r="A45" s="54" t="s">
        <v>51</v>
      </c>
      <c r="B45" s="54"/>
      <c r="C45" s="54"/>
      <c r="D45" s="54"/>
      <c r="E45" s="54"/>
      <c r="F45" s="54"/>
      <c r="G45" s="19"/>
      <c r="H45" s="19"/>
      <c r="I45" s="19"/>
      <c r="J45" s="19"/>
      <c r="K45" s="19"/>
    </row>
    <row r="46" spans="1:11" hidden="1">
      <c r="A46" s="40">
        <v>-20000</v>
      </c>
      <c r="B46" s="4"/>
      <c r="C46" s="4"/>
      <c r="D46" s="4"/>
      <c r="E46" s="4"/>
      <c r="F46" s="4"/>
      <c r="G46" s="19"/>
      <c r="H46" s="19"/>
      <c r="I46" s="19"/>
      <c r="J46" s="19"/>
      <c r="K46" s="19"/>
    </row>
    <row r="47" spans="1:11" ht="25.5" hidden="1">
      <c r="A47" s="86" t="s">
        <v>52</v>
      </c>
      <c r="B47" s="54"/>
      <c r="C47" s="54"/>
      <c r="D47" s="54"/>
      <c r="E47" s="54"/>
      <c r="F47" s="54"/>
      <c r="G47" s="19"/>
      <c r="H47" s="19"/>
      <c r="I47" s="19"/>
      <c r="J47" s="19"/>
      <c r="K47" s="19"/>
    </row>
    <row r="48" spans="1:11" ht="25.5" hidden="1">
      <c r="A48" s="86" t="s">
        <v>53</v>
      </c>
      <c r="B48" s="54"/>
      <c r="C48" s="54"/>
      <c r="D48" s="54"/>
      <c r="E48" s="54"/>
      <c r="F48" s="54"/>
      <c r="G48" s="19"/>
      <c r="H48" s="19"/>
      <c r="I48" s="19"/>
      <c r="J48" s="19"/>
      <c r="K48" s="19"/>
    </row>
    <row r="49" spans="1:11" ht="25.5" hidden="1">
      <c r="A49" s="87" t="s">
        <v>54</v>
      </c>
      <c r="B49" s="4"/>
      <c r="C49" s="4"/>
      <c r="D49" s="4"/>
      <c r="E49" s="4"/>
      <c r="F49" s="4"/>
      <c r="G49" s="19"/>
      <c r="H49" s="19"/>
      <c r="I49" s="19"/>
      <c r="J49" s="19"/>
      <c r="K49" s="19"/>
    </row>
    <row r="50" spans="1:11" ht="25.5" hidden="1">
      <c r="A50" s="87" t="s">
        <v>55</v>
      </c>
      <c r="B50" s="4"/>
      <c r="C50" s="4"/>
      <c r="D50" s="4"/>
      <c r="E50" s="4"/>
      <c r="F50" s="4"/>
      <c r="G50" s="19"/>
      <c r="H50" s="19"/>
      <c r="I50" s="19"/>
      <c r="J50" s="19"/>
      <c r="K50" s="19"/>
    </row>
    <row r="51" spans="1:11" ht="38.25" hidden="1">
      <c r="A51" s="87" t="s">
        <v>56</v>
      </c>
      <c r="B51" s="79"/>
      <c r="C51" s="79"/>
      <c r="D51" s="79"/>
      <c r="E51" s="12"/>
      <c r="F51" s="12"/>
      <c r="G51" s="19"/>
      <c r="H51" s="19"/>
      <c r="I51" s="19"/>
      <c r="J51" s="19"/>
      <c r="K51" s="19"/>
    </row>
    <row r="52" spans="1:11" hidden="1">
      <c r="A52" s="84" t="s">
        <v>57</v>
      </c>
      <c r="B52" s="78"/>
      <c r="C52" s="78"/>
      <c r="D52" s="78"/>
      <c r="E52" s="11"/>
      <c r="F52" s="11" t="b">
        <v>1</v>
      </c>
      <c r="G52" s="19"/>
      <c r="H52" s="19"/>
      <c r="I52" s="19"/>
      <c r="J52" s="19"/>
      <c r="K52" s="19"/>
    </row>
    <row r="53" spans="1:11" hidden="1">
      <c r="A53" s="85" t="s">
        <v>58</v>
      </c>
      <c r="B53" s="84"/>
      <c r="C53" s="84"/>
      <c r="D53" s="84"/>
      <c r="E53" s="11"/>
      <c r="F53" s="11" t="b">
        <v>0</v>
      </c>
      <c r="G53" s="19"/>
      <c r="H53" s="19"/>
      <c r="I53" s="19"/>
      <c r="J53" s="19"/>
      <c r="K53" s="19"/>
    </row>
    <row r="54" spans="1:11" hidden="1">
      <c r="A54" s="88"/>
      <c r="B54" s="80">
        <f>COUNT(Travel!B12:B15)</f>
        <v>0</v>
      </c>
      <c r="C54" s="80"/>
      <c r="D54" s="80">
        <f>COUNTIF(Travel!D12:D15,"*")</f>
        <v>0</v>
      </c>
      <c r="E54" s="81"/>
      <c r="F54" s="81" t="b">
        <f>MIN(B54,D54)=MAX(B54,D54)</f>
        <v>1</v>
      </c>
      <c r="G54" s="19"/>
      <c r="H54" s="19"/>
      <c r="I54" s="19"/>
      <c r="J54" s="19"/>
      <c r="K54" s="19"/>
    </row>
    <row r="55" spans="1:11" hidden="1">
      <c r="A55" s="88" t="s">
        <v>59</v>
      </c>
      <c r="B55" s="80">
        <f>COUNT(Travel!B20:B32)</f>
        <v>11</v>
      </c>
      <c r="C55" s="80"/>
      <c r="D55" s="80">
        <f>COUNTIF(Travel!D20:D32,"*")</f>
        <v>11</v>
      </c>
      <c r="E55" s="81"/>
      <c r="F55" s="81" t="b">
        <f>MIN(B55,D55)=MAX(B55,D55)</f>
        <v>1</v>
      </c>
    </row>
    <row r="56" spans="1:11" hidden="1">
      <c r="A56" s="89"/>
      <c r="B56" s="80">
        <f>COUNT(Travel!B37:B40)</f>
        <v>0</v>
      </c>
      <c r="C56" s="80"/>
      <c r="D56" s="80">
        <f>COUNTIF(Travel!D37:D40,"*")</f>
        <v>0</v>
      </c>
      <c r="E56" s="81"/>
      <c r="F56" s="81" t="b">
        <f>MIN(B56,D56)=MAX(B56,D56)</f>
        <v>1</v>
      </c>
    </row>
    <row r="57" spans="1:11" hidden="1">
      <c r="A57" s="90" t="s">
        <v>60</v>
      </c>
      <c r="B57" s="82">
        <f>COUNT(Hospitality!B11:B14)</f>
        <v>1</v>
      </c>
      <c r="C57" s="82"/>
      <c r="D57" s="82">
        <f>COUNTIF(Hospitality!D11:D14,"*")</f>
        <v>1</v>
      </c>
      <c r="E57" s="83"/>
      <c r="F57" s="83" t="b">
        <f>MIN(B57,D57)=MAX(B57,D57)</f>
        <v>1</v>
      </c>
    </row>
    <row r="58" spans="1:11" hidden="1">
      <c r="A58" s="91" t="s">
        <v>61</v>
      </c>
      <c r="B58" s="81">
        <f>COUNT('All other expenses'!B11:B13)</f>
        <v>1</v>
      </c>
      <c r="C58" s="81"/>
      <c r="D58" s="81">
        <f>COUNTIF('All other expenses'!D11:D13,"*")</f>
        <v>1</v>
      </c>
      <c r="E58" s="81"/>
      <c r="F58" s="81" t="b">
        <f>MIN(B58,D58)=MAX(B58,D58)</f>
        <v>1</v>
      </c>
    </row>
    <row r="59" spans="1:11" hidden="1">
      <c r="A59" s="90" t="s">
        <v>62</v>
      </c>
      <c r="B59" s="82">
        <f>COUNTIF('Gifts and benefits'!B11:B24,"*")</f>
        <v>1</v>
      </c>
      <c r="C59" s="82">
        <f>COUNTIF('Gifts and benefits'!C11:C24,"*")</f>
        <v>0</v>
      </c>
      <c r="D59" s="82"/>
      <c r="E59" s="82">
        <f>COUNTA('Gifts and benefits'!E11:E24)</f>
        <v>0</v>
      </c>
      <c r="F59" s="83" t="b">
        <f>MIN(B59,C59,E59)=MAX(B59,C59,E59)</f>
        <v>0</v>
      </c>
    </row>
    <row r="60" spans="1:11"/>
    <row r="61" spans="1:11" hidden="1"/>
    <row r="62" spans="1:11" hidden="1"/>
    <row r="63" spans="1:11" hidden="1"/>
    <row r="64" spans="1:11" hidden="1"/>
    <row r="65" hidden="1"/>
    <row r="66" hidden="1"/>
    <row r="67" hidden="1"/>
    <row r="68" hidden="1"/>
    <row r="69" hidden="1"/>
    <row r="70" hidden="1"/>
    <row r="71" hidden="1"/>
    <row r="72" hidden="1"/>
    <row r="73" hidden="1"/>
    <row r="74" hidden="1"/>
    <row r="75" hidden="1"/>
    <row r="76" hidden="1"/>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1"/>
  <sheetViews>
    <sheetView topLeftCell="A19" zoomScaleNormal="100" workbookViewId="0">
      <selection activeCell="B7" sqref="B7:E7"/>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c r="A1" s="124" t="s">
        <v>63</v>
      </c>
      <c r="B1" s="124"/>
      <c r="C1" s="124"/>
      <c r="D1" s="124"/>
      <c r="E1" s="124"/>
      <c r="F1" s="19"/>
    </row>
    <row r="2" spans="1:6" ht="21" customHeight="1">
      <c r="A2" s="3" t="s">
        <v>1</v>
      </c>
      <c r="B2" s="127" t="str">
        <f>'Summary and sign-off'!B2:F2</f>
        <v>New Zealand Walking Access Commission</v>
      </c>
      <c r="C2" s="127"/>
      <c r="D2" s="127"/>
      <c r="E2" s="127"/>
      <c r="F2" s="19"/>
    </row>
    <row r="3" spans="1:6" ht="21" customHeight="1">
      <c r="A3" s="3" t="s">
        <v>64</v>
      </c>
      <c r="B3" s="127" t="str">
        <f>'Summary and sign-off'!B3:F3</f>
        <v>Eric Pyle</v>
      </c>
      <c r="C3" s="127"/>
      <c r="D3" s="127"/>
      <c r="E3" s="127"/>
      <c r="F3" s="19"/>
    </row>
    <row r="4" spans="1:6" ht="21" customHeight="1">
      <c r="A4" s="3" t="s">
        <v>65</v>
      </c>
      <c r="B4" s="127">
        <f>'Summary and sign-off'!B4:F4</f>
        <v>43282</v>
      </c>
      <c r="C4" s="127"/>
      <c r="D4" s="127"/>
      <c r="E4" s="127"/>
      <c r="F4" s="19"/>
    </row>
    <row r="5" spans="1:6" ht="21" customHeight="1">
      <c r="A5" s="3" t="s">
        <v>66</v>
      </c>
      <c r="B5" s="127">
        <f>'Summary and sign-off'!B5:F5</f>
        <v>43308</v>
      </c>
      <c r="C5" s="127"/>
      <c r="D5" s="127"/>
      <c r="E5" s="127"/>
      <c r="F5" s="19"/>
    </row>
    <row r="6" spans="1:6" ht="21" customHeight="1">
      <c r="A6" s="3" t="s">
        <v>67</v>
      </c>
      <c r="B6" s="122" t="s">
        <v>34</v>
      </c>
      <c r="C6" s="122"/>
      <c r="D6" s="122"/>
      <c r="E6" s="122"/>
      <c r="F6" s="19"/>
    </row>
    <row r="7" spans="1:6" ht="21" customHeight="1">
      <c r="A7" s="3" t="s">
        <v>7</v>
      </c>
      <c r="B7" s="122" t="s">
        <v>37</v>
      </c>
      <c r="C7" s="122"/>
      <c r="D7" s="122"/>
      <c r="E7" s="122"/>
      <c r="F7" s="19"/>
    </row>
    <row r="8" spans="1:6" ht="36" customHeight="1">
      <c r="A8" s="130" t="s">
        <v>68</v>
      </c>
      <c r="B8" s="131"/>
      <c r="C8" s="131"/>
      <c r="D8" s="131"/>
      <c r="E8" s="131"/>
      <c r="F8" s="21"/>
    </row>
    <row r="9" spans="1:6" ht="36" customHeight="1">
      <c r="A9" s="132" t="s">
        <v>69</v>
      </c>
      <c r="B9" s="133"/>
      <c r="C9" s="133"/>
      <c r="D9" s="133"/>
      <c r="E9" s="133"/>
      <c r="F9" s="21"/>
    </row>
    <row r="10" spans="1:6" ht="24.75" customHeight="1">
      <c r="A10" s="129" t="s">
        <v>70</v>
      </c>
      <c r="B10" s="134"/>
      <c r="C10" s="129"/>
      <c r="D10" s="129"/>
      <c r="E10" s="129"/>
      <c r="F10" s="31"/>
    </row>
    <row r="11" spans="1:6" ht="27" customHeight="1">
      <c r="A11" s="26" t="s">
        <v>71</v>
      </c>
      <c r="B11" s="26" t="s">
        <v>72</v>
      </c>
      <c r="C11" s="26" t="s">
        <v>73</v>
      </c>
      <c r="D11" s="26" t="s">
        <v>74</v>
      </c>
      <c r="E11" s="26" t="s">
        <v>75</v>
      </c>
      <c r="F11" s="32"/>
    </row>
    <row r="12" spans="1:6" s="2" customFormat="1" hidden="1">
      <c r="A12" s="63"/>
      <c r="B12" s="60"/>
      <c r="C12" s="61"/>
      <c r="D12" s="61"/>
      <c r="E12" s="62"/>
      <c r="F12" s="1"/>
    </row>
    <row r="13" spans="1:6" s="2" customFormat="1">
      <c r="A13" s="99" t="s">
        <v>76</v>
      </c>
      <c r="B13" s="60"/>
      <c r="C13" s="61"/>
      <c r="D13" s="61"/>
      <c r="E13" s="62"/>
      <c r="F13" s="1"/>
    </row>
    <row r="14" spans="1:6" s="2" customFormat="1">
      <c r="A14" s="63"/>
      <c r="B14" s="60"/>
      <c r="C14" s="61"/>
      <c r="D14" s="61"/>
      <c r="E14" s="62"/>
      <c r="F14" s="1"/>
    </row>
    <row r="15" spans="1:6" s="2" customFormat="1" hidden="1">
      <c r="A15" s="71"/>
      <c r="B15" s="72"/>
      <c r="C15" s="73"/>
      <c r="D15" s="73"/>
      <c r="E15" s="74"/>
      <c r="F15" s="1"/>
    </row>
    <row r="16" spans="1:6" ht="19.5" customHeight="1">
      <c r="A16" s="75" t="s">
        <v>77</v>
      </c>
      <c r="B16" s="76">
        <f>SUM(B12:B15)</f>
        <v>0</v>
      </c>
      <c r="C16" s="119" t="str">
        <f>IF(SUBTOTAL(3,B12:B15)=SUBTOTAL(103,B12:B15),'Summary and sign-off'!$A$47,'Summary and sign-off'!$A$48)</f>
        <v>Check - there are no hidden rows with data</v>
      </c>
      <c r="D16" s="128" t="str">
        <f>IF('Summary and sign-off'!F54='Summary and sign-off'!F53,'Summary and sign-off'!A50,'Summary and sign-off'!A49)</f>
        <v>Check - each entry provides sufficient information</v>
      </c>
      <c r="E16" s="128"/>
      <c r="F16" s="19"/>
    </row>
    <row r="17" spans="1:6" ht="10.5" customHeight="1">
      <c r="A17" s="19"/>
      <c r="B17" s="21"/>
      <c r="C17" s="19"/>
      <c r="D17" s="19"/>
      <c r="E17" s="19"/>
      <c r="F17" s="19"/>
    </row>
    <row r="18" spans="1:6" ht="24.75" customHeight="1">
      <c r="A18" s="129" t="s">
        <v>78</v>
      </c>
      <c r="B18" s="129"/>
      <c r="C18" s="129"/>
      <c r="D18" s="129"/>
      <c r="E18" s="129"/>
      <c r="F18" s="31"/>
    </row>
    <row r="19" spans="1:6" ht="27" customHeight="1">
      <c r="A19" s="26" t="s">
        <v>71</v>
      </c>
      <c r="B19" s="26" t="s">
        <v>14</v>
      </c>
      <c r="C19" s="26" t="s">
        <v>79</v>
      </c>
      <c r="D19" s="26" t="s">
        <v>74</v>
      </c>
      <c r="E19" s="26" t="s">
        <v>75</v>
      </c>
      <c r="F19" s="32"/>
    </row>
    <row r="20" spans="1:6" s="2" customFormat="1" hidden="1">
      <c r="A20" s="63"/>
      <c r="B20" s="60"/>
      <c r="C20" s="61"/>
      <c r="D20" s="61"/>
      <c r="E20" s="62"/>
      <c r="F20" s="1"/>
    </row>
    <row r="21" spans="1:6" s="2" customFormat="1">
      <c r="A21" s="100" t="s">
        <v>80</v>
      </c>
      <c r="B21" s="112">
        <v>659.5</v>
      </c>
      <c r="C21" s="101" t="s">
        <v>81</v>
      </c>
      <c r="D21" s="102" t="s">
        <v>82</v>
      </c>
      <c r="E21" s="62" t="s">
        <v>83</v>
      </c>
      <c r="F21" s="1"/>
    </row>
    <row r="22" spans="1:6" s="2" customFormat="1">
      <c r="A22" s="100"/>
      <c r="B22" s="112">
        <v>328</v>
      </c>
      <c r="C22" s="101"/>
      <c r="D22" s="102" t="s">
        <v>84</v>
      </c>
      <c r="E22" s="62"/>
      <c r="F22" s="1"/>
    </row>
    <row r="23" spans="1:6" s="2" customFormat="1">
      <c r="A23" s="100"/>
      <c r="B23" s="112">
        <v>37.799999999999997</v>
      </c>
      <c r="C23" s="101"/>
      <c r="D23" s="102" t="s">
        <v>85</v>
      </c>
      <c r="E23" s="62"/>
      <c r="F23" s="1"/>
    </row>
    <row r="24" spans="1:6" s="2" customFormat="1">
      <c r="A24" s="100"/>
      <c r="B24" s="112">
        <v>217.76</v>
      </c>
      <c r="C24" s="101"/>
      <c r="D24" s="102" t="s">
        <v>86</v>
      </c>
      <c r="E24" s="62"/>
      <c r="F24" s="1"/>
    </row>
    <row r="25" spans="1:6" s="2" customFormat="1" ht="25.5">
      <c r="A25" s="100"/>
      <c r="B25" s="112">
        <v>58.5</v>
      </c>
      <c r="C25" s="101"/>
      <c r="D25" s="102" t="s">
        <v>87</v>
      </c>
      <c r="E25" s="62"/>
      <c r="F25" s="1"/>
    </row>
    <row r="26" spans="1:6" s="2" customFormat="1" ht="25.5">
      <c r="A26" s="100"/>
      <c r="B26" s="112">
        <v>26.5</v>
      </c>
      <c r="C26" s="101"/>
      <c r="D26" s="102" t="s">
        <v>88</v>
      </c>
      <c r="E26" s="62"/>
      <c r="F26" s="1"/>
    </row>
    <row r="27" spans="1:6" s="2" customFormat="1" ht="25.5">
      <c r="A27" s="100"/>
      <c r="B27" s="112">
        <v>34.5</v>
      </c>
      <c r="C27" s="101"/>
      <c r="D27" s="102" t="s">
        <v>89</v>
      </c>
      <c r="E27" s="62"/>
      <c r="F27" s="1"/>
    </row>
    <row r="28" spans="1:6" s="2" customFormat="1">
      <c r="A28" s="100"/>
      <c r="B28" s="112">
        <v>105</v>
      </c>
      <c r="C28" s="101"/>
      <c r="D28" s="102" t="s">
        <v>90</v>
      </c>
      <c r="E28" s="114"/>
      <c r="F28" s="1"/>
    </row>
    <row r="29" spans="1:6" s="2" customFormat="1">
      <c r="A29" s="103" t="s">
        <v>91</v>
      </c>
      <c r="B29" s="113">
        <v>447.65</v>
      </c>
      <c r="C29" s="120" t="s">
        <v>92</v>
      </c>
      <c r="D29" s="104" t="s">
        <v>82</v>
      </c>
      <c r="E29" s="116" t="s">
        <v>83</v>
      </c>
      <c r="F29" s="1"/>
    </row>
    <row r="30" spans="1:6" s="2" customFormat="1">
      <c r="A30" s="105" t="s">
        <v>93</v>
      </c>
      <c r="B30" s="113">
        <v>455.5</v>
      </c>
      <c r="C30" s="120" t="s">
        <v>94</v>
      </c>
      <c r="D30" s="104" t="s">
        <v>82</v>
      </c>
      <c r="E30" s="115" t="s">
        <v>95</v>
      </c>
      <c r="F30" s="1"/>
    </row>
    <row r="31" spans="1:6" s="2" customFormat="1">
      <c r="A31" s="106"/>
      <c r="B31" s="112">
        <v>135</v>
      </c>
      <c r="C31" s="101"/>
      <c r="D31" s="102" t="s">
        <v>96</v>
      </c>
      <c r="E31" s="62"/>
      <c r="F31" s="1"/>
    </row>
    <row r="32" spans="1:6" s="2" customFormat="1" hidden="1">
      <c r="A32" s="63"/>
      <c r="B32" s="60"/>
      <c r="C32" s="61"/>
      <c r="D32" s="61"/>
      <c r="E32" s="62"/>
      <c r="F32" s="1"/>
    </row>
    <row r="33" spans="1:6" ht="19.5" customHeight="1">
      <c r="A33" s="75" t="s">
        <v>97</v>
      </c>
      <c r="B33" s="76">
        <f>SUM(B20:B32)</f>
        <v>2505.71</v>
      </c>
      <c r="C33" s="119" t="str">
        <f>IF(SUBTOTAL(3,B20:B32)=SUBTOTAL(103,B20:B32),'Summary and sign-off'!$A$47,'Summary and sign-off'!$A$48)</f>
        <v>Check - there are no hidden rows with data</v>
      </c>
      <c r="D33" s="128" t="str">
        <f>IF('Summary and sign-off'!F55='Summary and sign-off'!F53,'Summary and sign-off'!A50,'Summary and sign-off'!A49)</f>
        <v>Check - each entry provides sufficient information</v>
      </c>
      <c r="E33" s="128"/>
      <c r="F33" s="19"/>
    </row>
    <row r="34" spans="1:6" ht="10.5" customHeight="1">
      <c r="A34" s="19"/>
      <c r="B34" s="21"/>
      <c r="C34" s="19"/>
      <c r="D34" s="19"/>
      <c r="E34" s="19"/>
      <c r="F34" s="19"/>
    </row>
    <row r="35" spans="1:6" ht="24.75" customHeight="1">
      <c r="A35" s="129" t="s">
        <v>98</v>
      </c>
      <c r="B35" s="129"/>
      <c r="C35" s="129"/>
      <c r="D35" s="129"/>
      <c r="E35" s="129"/>
      <c r="F35" s="19"/>
    </row>
    <row r="36" spans="1:6" ht="27" customHeight="1">
      <c r="A36" s="26" t="s">
        <v>71</v>
      </c>
      <c r="B36" s="26" t="s">
        <v>14</v>
      </c>
      <c r="C36" s="26" t="s">
        <v>99</v>
      </c>
      <c r="D36" s="26" t="s">
        <v>100</v>
      </c>
      <c r="E36" s="26" t="s">
        <v>75</v>
      </c>
      <c r="F36" s="30"/>
    </row>
    <row r="37" spans="1:6" s="2" customFormat="1" hidden="1">
      <c r="A37" s="63"/>
      <c r="B37" s="60"/>
      <c r="C37" s="61"/>
      <c r="D37" s="61"/>
      <c r="E37" s="62"/>
      <c r="F37" s="1"/>
    </row>
    <row r="38" spans="1:6" s="2" customFormat="1">
      <c r="A38" s="99" t="s">
        <v>101</v>
      </c>
      <c r="B38" s="60"/>
      <c r="C38" s="61"/>
      <c r="D38" s="61"/>
      <c r="E38" s="62"/>
      <c r="F38" s="1"/>
    </row>
    <row r="39" spans="1:6" s="2" customFormat="1">
      <c r="A39" s="63"/>
      <c r="B39" s="60"/>
      <c r="C39" s="61"/>
      <c r="D39" s="61"/>
      <c r="E39" s="62"/>
      <c r="F39" s="1"/>
    </row>
    <row r="40" spans="1:6" s="2" customFormat="1" hidden="1">
      <c r="A40" s="63"/>
      <c r="B40" s="60"/>
      <c r="C40" s="61"/>
      <c r="D40" s="61"/>
      <c r="E40" s="62"/>
      <c r="F40" s="1"/>
    </row>
    <row r="41" spans="1:6" ht="19.5" customHeight="1">
      <c r="A41" s="75" t="s">
        <v>102</v>
      </c>
      <c r="B41" s="76">
        <f>SUM(B37:B40)</f>
        <v>0</v>
      </c>
      <c r="C41" s="119" t="str">
        <f>IF(SUBTOTAL(3,B37:B40)=SUBTOTAL(103,B37:B40),'Summary and sign-off'!$A$47,'Summary and sign-off'!$A$48)</f>
        <v>Check - there are no hidden rows with data</v>
      </c>
      <c r="D41" s="128" t="str">
        <f>IF('Summary and sign-off'!F56='Summary and sign-off'!F53,'Summary and sign-off'!A50,'Summary and sign-off'!A49)</f>
        <v>Check - each entry provides sufficient information</v>
      </c>
      <c r="E41" s="128"/>
      <c r="F41" s="19"/>
    </row>
    <row r="42" spans="1:6" ht="10.5" customHeight="1">
      <c r="A42" s="19"/>
      <c r="B42" s="48"/>
      <c r="C42" s="21"/>
      <c r="D42" s="19"/>
      <c r="E42" s="19"/>
      <c r="F42" s="19"/>
    </row>
    <row r="43" spans="1:6" ht="34.5" customHeight="1">
      <c r="A43" s="33" t="s">
        <v>103</v>
      </c>
      <c r="B43" s="49">
        <f>B16+B33+B41</f>
        <v>2505.71</v>
      </c>
      <c r="C43" s="34"/>
      <c r="D43" s="34"/>
      <c r="E43" s="34"/>
      <c r="F43" s="19"/>
    </row>
    <row r="44" spans="1:6">
      <c r="A44" s="19"/>
      <c r="B44" s="21"/>
      <c r="C44" s="19"/>
      <c r="D44" s="19"/>
      <c r="E44" s="19"/>
      <c r="F44" s="19"/>
    </row>
    <row r="45" spans="1:6">
      <c r="A45" s="20" t="s">
        <v>27</v>
      </c>
      <c r="B45" s="21"/>
      <c r="C45" s="19"/>
      <c r="D45" s="19"/>
      <c r="E45" s="19"/>
      <c r="F45" s="19"/>
    </row>
    <row r="46" spans="1:6" ht="12.6" customHeight="1">
      <c r="A46" s="22" t="s">
        <v>104</v>
      </c>
      <c r="F46" s="19"/>
    </row>
    <row r="47" spans="1:6" ht="12.95" customHeight="1">
      <c r="A47" s="22" t="s">
        <v>105</v>
      </c>
      <c r="B47" s="19"/>
      <c r="D47" s="19"/>
      <c r="F47" s="19"/>
    </row>
    <row r="48" spans="1:6">
      <c r="A48" s="22" t="s">
        <v>106</v>
      </c>
      <c r="F48" s="19"/>
    </row>
    <row r="49" spans="1:6">
      <c r="A49" s="22" t="s">
        <v>33</v>
      </c>
      <c r="B49" s="21"/>
      <c r="C49" s="19"/>
      <c r="D49" s="19"/>
      <c r="E49" s="19"/>
      <c r="F49" s="19"/>
    </row>
    <row r="50" spans="1:6" ht="12.95" customHeight="1">
      <c r="A50" s="22" t="s">
        <v>107</v>
      </c>
      <c r="B50" s="19"/>
      <c r="D50" s="19"/>
      <c r="F50" s="19"/>
    </row>
    <row r="51" spans="1:6">
      <c r="A51" s="22" t="s">
        <v>108</v>
      </c>
      <c r="F51" s="19"/>
    </row>
    <row r="52" spans="1:6">
      <c r="A52" s="22" t="s">
        <v>109</v>
      </c>
      <c r="B52" s="22"/>
      <c r="C52" s="22"/>
      <c r="D52" s="22"/>
      <c r="F52" s="19"/>
    </row>
    <row r="53" spans="1:6">
      <c r="A53" s="28"/>
      <c r="B53" s="19"/>
      <c r="C53" s="19"/>
      <c r="D53" s="19"/>
      <c r="E53" s="19"/>
      <c r="F53" s="19"/>
    </row>
    <row r="54" spans="1:6" hidden="1">
      <c r="A54" s="28"/>
      <c r="B54" s="19"/>
      <c r="C54" s="19"/>
      <c r="D54" s="19"/>
      <c r="E54" s="19"/>
      <c r="F54" s="19"/>
    </row>
    <row r="55" spans="1:6" hidden="1"/>
    <row r="56" spans="1:6" hidden="1"/>
    <row r="57" spans="1:6" hidden="1"/>
    <row r="58" spans="1:6" hidden="1"/>
    <row r="59" spans="1:6" ht="12.75" hidden="1" customHeight="1"/>
    <row r="60" spans="1:6" hidden="1"/>
    <row r="61" spans="1:6" hidden="1"/>
    <row r="62" spans="1:6" hidden="1">
      <c r="A62" s="28"/>
      <c r="B62" s="19"/>
      <c r="C62" s="19"/>
      <c r="D62" s="19"/>
      <c r="E62" s="19"/>
      <c r="F62" s="19"/>
    </row>
    <row r="63" spans="1:6" hidden="1">
      <c r="A63" s="28"/>
      <c r="B63" s="19"/>
      <c r="C63" s="19"/>
      <c r="D63" s="19"/>
      <c r="E63" s="19"/>
      <c r="F63" s="19"/>
    </row>
    <row r="64" spans="1:6" hidden="1">
      <c r="A64" s="28"/>
      <c r="B64" s="19"/>
      <c r="C64" s="19"/>
      <c r="D64" s="19"/>
      <c r="E64" s="19"/>
      <c r="F64" s="19"/>
    </row>
    <row r="65" spans="1:6" hidden="1">
      <c r="A65" s="28"/>
      <c r="B65" s="19"/>
      <c r="C65" s="19"/>
      <c r="D65" s="19"/>
      <c r="E65" s="19"/>
      <c r="F65" s="19"/>
    </row>
    <row r="66" spans="1:6" hidden="1">
      <c r="A66" s="28"/>
      <c r="B66" s="19"/>
      <c r="C66" s="19"/>
      <c r="D66" s="19"/>
      <c r="E66" s="19"/>
      <c r="F66" s="19"/>
    </row>
    <row r="67" spans="1:6" hidden="1"/>
    <row r="68" spans="1:6" hidden="1"/>
    <row r="69" spans="1:6" hidden="1"/>
    <row r="70" spans="1:6" hidden="1"/>
    <row r="71" spans="1:6" hidden="1"/>
    <row r="72" spans="1:6" hidden="1"/>
    <row r="73" spans="1:6" hidden="1"/>
    <row r="74" spans="1:6"/>
    <row r="75" spans="1:6"/>
    <row r="76" spans="1:6"/>
    <row r="77" spans="1:6"/>
    <row r="78" spans="1:6"/>
    <row r="79" spans="1:6"/>
    <row r="80" spans="1:6"/>
    <row r="81"/>
    <row r="82"/>
    <row r="83"/>
    <row r="84"/>
    <row r="85"/>
    <row r="86"/>
    <row r="87"/>
    <row r="88"/>
    <row r="89"/>
    <row r="90"/>
    <row r="91"/>
  </sheetData>
  <sheetProtection sheet="1" formatCells="0" formatRows="0" insertColumns="0" insertRows="0" deleteRows="0"/>
  <mergeCells count="15">
    <mergeCell ref="B7:E7"/>
    <mergeCell ref="B5:E5"/>
    <mergeCell ref="D41:E41"/>
    <mergeCell ref="A1:E1"/>
    <mergeCell ref="A18:E18"/>
    <mergeCell ref="A35:E35"/>
    <mergeCell ref="B2:E2"/>
    <mergeCell ref="B3:E3"/>
    <mergeCell ref="B4:E4"/>
    <mergeCell ref="A8:E8"/>
    <mergeCell ref="A9:E9"/>
    <mergeCell ref="B6:E6"/>
    <mergeCell ref="D16:E16"/>
    <mergeCell ref="D33:E33"/>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5 A20:A32 A37:A4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6 A19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B12:B15 B20:B32 B37:B40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4" zoomScaleNormal="100" workbookViewId="0">
      <selection activeCell="C22" sqref="C22"/>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c r="A1" s="124" t="s">
        <v>63</v>
      </c>
      <c r="B1" s="124"/>
      <c r="C1" s="124"/>
      <c r="D1" s="124"/>
      <c r="E1" s="124"/>
    </row>
    <row r="2" spans="1:6" ht="21" customHeight="1">
      <c r="A2" s="3" t="s">
        <v>1</v>
      </c>
      <c r="B2" s="127" t="str">
        <f>'Summary and sign-off'!B2:F2</f>
        <v>New Zealand Walking Access Commission</v>
      </c>
      <c r="C2" s="127"/>
      <c r="D2" s="127"/>
      <c r="E2" s="127"/>
    </row>
    <row r="3" spans="1:6" ht="21" customHeight="1">
      <c r="A3" s="3" t="s">
        <v>64</v>
      </c>
      <c r="B3" s="127" t="str">
        <f>'Summary and sign-off'!B3:F3</f>
        <v>Eric Pyle</v>
      </c>
      <c r="C3" s="127"/>
      <c r="D3" s="127"/>
      <c r="E3" s="127"/>
    </row>
    <row r="4" spans="1:6" ht="21" customHeight="1">
      <c r="A4" s="3" t="s">
        <v>65</v>
      </c>
      <c r="B4" s="127">
        <f>'Summary and sign-off'!B4:F4</f>
        <v>43282</v>
      </c>
      <c r="C4" s="127"/>
      <c r="D4" s="127"/>
      <c r="E4" s="127"/>
    </row>
    <row r="5" spans="1:6" ht="21" customHeight="1">
      <c r="A5" s="3" t="s">
        <v>66</v>
      </c>
      <c r="B5" s="127">
        <f>'Summary and sign-off'!B5:F5</f>
        <v>43308</v>
      </c>
      <c r="C5" s="127"/>
      <c r="D5" s="127"/>
      <c r="E5" s="127"/>
    </row>
    <row r="6" spans="1:6" ht="21" customHeight="1">
      <c r="A6" s="3" t="s">
        <v>67</v>
      </c>
      <c r="B6" s="122" t="s">
        <v>34</v>
      </c>
      <c r="C6" s="122"/>
      <c r="D6" s="122"/>
      <c r="E6" s="122"/>
    </row>
    <row r="7" spans="1:6" ht="21" customHeight="1">
      <c r="A7" s="3" t="s">
        <v>7</v>
      </c>
      <c r="B7" s="122" t="s">
        <v>37</v>
      </c>
      <c r="C7" s="122"/>
      <c r="D7" s="122"/>
      <c r="E7" s="122"/>
    </row>
    <row r="8" spans="1:6" ht="35.25" customHeight="1">
      <c r="A8" s="137" t="s">
        <v>110</v>
      </c>
      <c r="B8" s="137"/>
      <c r="C8" s="138"/>
      <c r="D8" s="138"/>
      <c r="E8" s="138"/>
      <c r="F8" s="29"/>
    </row>
    <row r="9" spans="1:6" ht="35.25" customHeight="1">
      <c r="A9" s="135" t="s">
        <v>111</v>
      </c>
      <c r="B9" s="136"/>
      <c r="C9" s="136"/>
      <c r="D9" s="136"/>
      <c r="E9" s="136"/>
      <c r="F9" s="29"/>
    </row>
    <row r="10" spans="1:6" ht="27" customHeight="1">
      <c r="A10" s="26" t="s">
        <v>112</v>
      </c>
      <c r="B10" s="26" t="s">
        <v>14</v>
      </c>
      <c r="C10" s="26" t="s">
        <v>113</v>
      </c>
      <c r="D10" s="26" t="s">
        <v>114</v>
      </c>
      <c r="E10" s="26" t="s">
        <v>75</v>
      </c>
      <c r="F10" s="22"/>
    </row>
    <row r="11" spans="1:6" s="2" customFormat="1" hidden="1">
      <c r="A11" s="59"/>
      <c r="B11" s="60"/>
      <c r="C11" s="64"/>
      <c r="D11" s="64"/>
      <c r="E11" s="65"/>
    </row>
    <row r="12" spans="1:6" s="2" customFormat="1">
      <c r="A12" s="107" t="s">
        <v>115</v>
      </c>
      <c r="B12" s="101"/>
      <c r="C12" s="139" t="s">
        <v>116</v>
      </c>
      <c r="D12" s="139"/>
      <c r="E12" s="65"/>
    </row>
    <row r="13" spans="1:6" s="2" customFormat="1">
      <c r="A13" s="108">
        <v>43350</v>
      </c>
      <c r="B13" s="117">
        <v>117.2</v>
      </c>
      <c r="C13" s="109" t="s">
        <v>117</v>
      </c>
      <c r="D13" s="109" t="s">
        <v>118</v>
      </c>
      <c r="E13" s="65" t="s">
        <v>119</v>
      </c>
    </row>
    <row r="14" spans="1:6" s="2" customFormat="1" ht="11.25" hidden="1" customHeight="1">
      <c r="A14" s="59"/>
      <c r="B14" s="60"/>
      <c r="C14" s="64"/>
      <c r="D14" s="64"/>
      <c r="E14" s="65"/>
    </row>
    <row r="15" spans="1:6" ht="34.5" customHeight="1">
      <c r="A15" s="41" t="s">
        <v>120</v>
      </c>
      <c r="B15" s="53">
        <f>SUM(B11:B14)</f>
        <v>117.2</v>
      </c>
      <c r="C15" s="70" t="str">
        <f>IF(SUBTOTAL(3,B11:B14)=SUBTOTAL(103,B11:B14),'Summary and sign-off'!$A$47,'Summary and sign-off'!$A$48)</f>
        <v>Check - there are no hidden rows with data</v>
      </c>
      <c r="D15" s="128" t="str">
        <f>IF('Summary and sign-off'!F57='Summary and sign-off'!F53,'Summary and sign-off'!A50,'Summary and sign-off'!A49)</f>
        <v>Check - each entry provides sufficient information</v>
      </c>
      <c r="E15" s="128"/>
      <c r="F15" s="2"/>
    </row>
    <row r="16" spans="1:6">
      <c r="A16" s="20"/>
      <c r="B16" s="19"/>
      <c r="C16" s="19"/>
      <c r="D16" s="19"/>
      <c r="E16" s="19"/>
    </row>
    <row r="17" spans="1:6">
      <c r="A17" s="20" t="s">
        <v>27</v>
      </c>
      <c r="B17" s="21"/>
      <c r="C17" s="19"/>
      <c r="D17" s="19"/>
      <c r="E17" s="19"/>
    </row>
    <row r="18" spans="1:6" ht="12.75" customHeight="1">
      <c r="A18" s="22" t="s">
        <v>121</v>
      </c>
      <c r="B18" s="22"/>
      <c r="C18" s="22"/>
      <c r="D18" s="22"/>
      <c r="E18" s="22"/>
    </row>
    <row r="19" spans="1:6">
      <c r="A19" s="22" t="s">
        <v>122</v>
      </c>
      <c r="B19" s="22"/>
      <c r="C19" s="30"/>
      <c r="D19" s="30"/>
      <c r="E19" s="30"/>
    </row>
    <row r="20" spans="1:6">
      <c r="A20" s="22" t="s">
        <v>33</v>
      </c>
      <c r="B20" s="21"/>
      <c r="C20" s="19"/>
      <c r="D20" s="19"/>
      <c r="E20" s="19"/>
      <c r="F20" s="19"/>
    </row>
    <row r="21" spans="1:6">
      <c r="A21" s="22" t="s">
        <v>123</v>
      </c>
      <c r="B21" s="22"/>
      <c r="C21" s="30"/>
      <c r="D21" s="30"/>
      <c r="E21" s="30"/>
    </row>
    <row r="22" spans="1:6" ht="12.75" customHeight="1">
      <c r="A22" s="22" t="s">
        <v>124</v>
      </c>
      <c r="B22" s="22"/>
      <c r="C22" s="24"/>
      <c r="D22" s="24"/>
      <c r="E22" s="24"/>
    </row>
    <row r="23" spans="1:6">
      <c r="A23" s="19"/>
      <c r="B23" s="19"/>
      <c r="C23" s="19"/>
      <c r="D23" s="19"/>
      <c r="E23" s="19"/>
    </row>
    <row r="24" spans="1:6" hidden="1"/>
    <row r="25" spans="1:6" hidden="1"/>
    <row r="26" spans="1:6" hidden="1"/>
    <row r="27" spans="1:6" hidden="1"/>
    <row r="28" spans="1:6" hidden="1"/>
    <row r="29" spans="1:6" hidden="1"/>
    <row r="30" spans="1:6" hidden="1"/>
    <row r="31" spans="1:6" hidden="1"/>
    <row r="32" spans="1:6" hidden="1"/>
    <row r="33" hidden="1"/>
    <row r="34" hidden="1"/>
    <row r="35" hidden="1"/>
    <row r="36" hidden="1"/>
    <row r="37" hidden="1"/>
    <row r="38" hidden="1"/>
    <row r="39" hidden="1"/>
    <row r="40" hidden="1"/>
    <row r="41" hidden="1"/>
    <row r="42"/>
    <row r="43"/>
    <row r="44"/>
    <row r="45"/>
    <row r="46"/>
    <row r="47"/>
    <row r="48"/>
    <row r="49"/>
    <row r="50"/>
    <row r="51"/>
    <row r="52"/>
  </sheetData>
  <sheetProtection sheet="1" formatCells="0" insertRows="0" deleteRows="0"/>
  <mergeCells count="11">
    <mergeCell ref="D15:E15"/>
    <mergeCell ref="B6:E6"/>
    <mergeCell ref="B5:E5"/>
    <mergeCell ref="A1:E1"/>
    <mergeCell ref="A9:E9"/>
    <mergeCell ref="B2:E2"/>
    <mergeCell ref="B3:E3"/>
    <mergeCell ref="B4:E4"/>
    <mergeCell ref="A8:E8"/>
    <mergeCell ref="B7:E7"/>
    <mergeCell ref="C12:D12"/>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12" sqref="B12"/>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c r="A1" s="124" t="s">
        <v>63</v>
      </c>
      <c r="B1" s="124"/>
      <c r="C1" s="124"/>
      <c r="D1" s="124"/>
      <c r="E1" s="124"/>
    </row>
    <row r="2" spans="1:6" ht="21" customHeight="1">
      <c r="A2" s="3" t="s">
        <v>1</v>
      </c>
      <c r="B2" s="127" t="str">
        <f>'Summary and sign-off'!B2:F2</f>
        <v>New Zealand Walking Access Commission</v>
      </c>
      <c r="C2" s="127"/>
      <c r="D2" s="127"/>
      <c r="E2" s="127"/>
    </row>
    <row r="3" spans="1:6" ht="21" customHeight="1">
      <c r="A3" s="3" t="s">
        <v>64</v>
      </c>
      <c r="B3" s="127" t="str">
        <f>'Summary and sign-off'!B3:F3</f>
        <v>Eric Pyle</v>
      </c>
      <c r="C3" s="127"/>
      <c r="D3" s="127"/>
      <c r="E3" s="127"/>
    </row>
    <row r="4" spans="1:6" ht="21" customHeight="1">
      <c r="A4" s="3" t="s">
        <v>65</v>
      </c>
      <c r="B4" s="127">
        <f>'Summary and sign-off'!B4:F4</f>
        <v>43282</v>
      </c>
      <c r="C4" s="127"/>
      <c r="D4" s="127"/>
      <c r="E4" s="127"/>
    </row>
    <row r="5" spans="1:6" ht="21" customHeight="1">
      <c r="A5" s="3" t="s">
        <v>66</v>
      </c>
      <c r="B5" s="127">
        <f>'Summary and sign-off'!B5:F5</f>
        <v>43308</v>
      </c>
      <c r="C5" s="127"/>
      <c r="D5" s="127"/>
      <c r="E5" s="127"/>
    </row>
    <row r="6" spans="1:6" ht="21" customHeight="1">
      <c r="A6" s="3" t="s">
        <v>67</v>
      </c>
      <c r="B6" s="122" t="s">
        <v>34</v>
      </c>
      <c r="C6" s="122"/>
      <c r="D6" s="122"/>
      <c r="E6" s="122"/>
      <c r="F6" s="25"/>
    </row>
    <row r="7" spans="1:6" ht="21" customHeight="1">
      <c r="A7" s="3" t="s">
        <v>7</v>
      </c>
      <c r="B7" s="122" t="s">
        <v>37</v>
      </c>
      <c r="C7" s="122"/>
      <c r="D7" s="122"/>
      <c r="E7" s="122"/>
      <c r="F7" s="25"/>
    </row>
    <row r="8" spans="1:6" ht="35.25" customHeight="1">
      <c r="A8" s="131" t="s">
        <v>125</v>
      </c>
      <c r="B8" s="131"/>
      <c r="C8" s="138"/>
      <c r="D8" s="138"/>
      <c r="E8" s="138"/>
    </row>
    <row r="9" spans="1:6" ht="35.25" customHeight="1">
      <c r="A9" s="140" t="s">
        <v>126</v>
      </c>
      <c r="B9" s="141"/>
      <c r="C9" s="141"/>
      <c r="D9" s="141"/>
      <c r="E9" s="141"/>
    </row>
    <row r="10" spans="1:6" ht="27" customHeight="1">
      <c r="A10" s="26" t="s">
        <v>71</v>
      </c>
      <c r="B10" s="26" t="s">
        <v>14</v>
      </c>
      <c r="C10" s="26" t="s">
        <v>127</v>
      </c>
      <c r="D10" s="26" t="s">
        <v>128</v>
      </c>
      <c r="E10" s="26" t="s">
        <v>75</v>
      </c>
      <c r="F10" s="22"/>
    </row>
    <row r="11" spans="1:6" s="2" customFormat="1" hidden="1">
      <c r="A11" s="59"/>
      <c r="B11" s="60"/>
      <c r="C11" s="64"/>
      <c r="D11" s="64"/>
      <c r="E11" s="65"/>
    </row>
    <row r="12" spans="1:6" s="2" customFormat="1">
      <c r="A12" s="63" t="s">
        <v>129</v>
      </c>
      <c r="B12" s="118">
        <v>29.73</v>
      </c>
      <c r="C12" s="110" t="s">
        <v>130</v>
      </c>
      <c r="D12" s="110" t="s">
        <v>131</v>
      </c>
      <c r="E12" s="65" t="s">
        <v>119</v>
      </c>
    </row>
    <row r="13" spans="1:6" s="2" customFormat="1" hidden="1">
      <c r="A13" s="59"/>
      <c r="B13" s="60"/>
      <c r="C13" s="64"/>
      <c r="D13" s="64"/>
      <c r="E13" s="65"/>
    </row>
    <row r="14" spans="1:6" ht="34.5" customHeight="1">
      <c r="A14" s="41" t="s">
        <v>132</v>
      </c>
      <c r="B14" s="53">
        <f>SUM(B11:B13)</f>
        <v>29.73</v>
      </c>
      <c r="C14" s="70" t="str">
        <f>IF(SUBTOTAL(3,B11:B13)=SUBTOTAL(103,B11:B13),'Summary and sign-off'!$A$47,'Summary and sign-off'!$A$48)</f>
        <v>Check - there are no hidden rows with data</v>
      </c>
      <c r="D14" s="128" t="str">
        <f>IF('Summary and sign-off'!F58='Summary and sign-off'!F53,'Summary and sign-off'!A50,'Summary and sign-off'!A49)</f>
        <v>Check - each entry provides sufficient information</v>
      </c>
      <c r="E14" s="128"/>
    </row>
    <row r="15" spans="1:6" ht="14.1" customHeight="1">
      <c r="B15" s="19"/>
      <c r="C15" s="19"/>
      <c r="D15" s="19"/>
      <c r="E15" s="19"/>
    </row>
    <row r="16" spans="1:6">
      <c r="A16" s="20" t="s">
        <v>133</v>
      </c>
      <c r="B16" s="19"/>
      <c r="C16" s="19"/>
      <c r="D16" s="19"/>
      <c r="E16" s="19"/>
    </row>
    <row r="17" spans="1:6" ht="12.6" customHeight="1">
      <c r="A17" s="22" t="s">
        <v>104</v>
      </c>
      <c r="B17" s="19"/>
      <c r="C17" s="19"/>
      <c r="D17" s="19"/>
      <c r="E17" s="19"/>
    </row>
    <row r="18" spans="1:6">
      <c r="A18" s="22" t="s">
        <v>33</v>
      </c>
      <c r="B18" s="21"/>
      <c r="C18" s="19"/>
      <c r="D18" s="19"/>
      <c r="E18" s="19"/>
      <c r="F18" s="19"/>
    </row>
    <row r="19" spans="1:6">
      <c r="A19" s="22" t="s">
        <v>123</v>
      </c>
      <c r="C19" s="19"/>
      <c r="D19" s="19"/>
      <c r="E19" s="19"/>
      <c r="F19" s="19"/>
    </row>
    <row r="20" spans="1:6" ht="12.75" customHeight="1">
      <c r="A20" s="22" t="s">
        <v>124</v>
      </c>
      <c r="B20" s="27"/>
      <c r="C20" s="24"/>
      <c r="D20" s="24"/>
      <c r="E20" s="24"/>
      <c r="F20" s="24"/>
    </row>
    <row r="21" spans="1:6">
      <c r="B21" s="28"/>
      <c r="C21" s="19"/>
      <c r="D21" s="19"/>
      <c r="E21" s="19"/>
    </row>
    <row r="22" spans="1:6" hidden="1">
      <c r="A22" s="19"/>
      <c r="B22" s="19"/>
      <c r="C22" s="19"/>
      <c r="D22" s="19"/>
    </row>
    <row r="23" spans="1:6" ht="12.75" hidden="1" customHeight="1"/>
    <row r="24" spans="1:6" hidden="1">
      <c r="A24" s="19"/>
      <c r="B24" s="19"/>
      <c r="C24" s="19"/>
      <c r="D24" s="19"/>
      <c r="E24" s="19"/>
    </row>
    <row r="25" spans="1:6" hidden="1">
      <c r="A25" s="19"/>
      <c r="B25" s="19"/>
      <c r="C25" s="19"/>
      <c r="D25" s="19"/>
      <c r="E25" s="19"/>
    </row>
    <row r="26" spans="1:6" hidden="1">
      <c r="A26" s="19"/>
      <c r="B26" s="19"/>
      <c r="C26" s="19"/>
      <c r="D26" s="19"/>
      <c r="E26" s="19"/>
    </row>
    <row r="27" spans="1:6" hidden="1">
      <c r="A27" s="19"/>
      <c r="B27" s="19"/>
      <c r="C27" s="19"/>
      <c r="D27" s="19"/>
      <c r="E27" s="19"/>
    </row>
    <row r="28" spans="1:6" hidden="1">
      <c r="A28" s="19"/>
      <c r="B28" s="19"/>
      <c r="C28" s="19"/>
      <c r="D28" s="19"/>
      <c r="E28" s="19"/>
    </row>
    <row r="29" spans="1:6" hidden="1"/>
    <row r="30" spans="1:6" hidden="1"/>
    <row r="31" spans="1:6" hidden="1"/>
    <row r="32" spans="1:6" hidden="1"/>
    <row r="33" hidden="1"/>
    <row r="34" hidden="1"/>
    <row r="35" hidden="1"/>
    <row r="36" hidden="1"/>
    <row r="37" hidden="1"/>
    <row r="38" hidden="1"/>
    <row r="39" hidden="1"/>
    <row r="40"/>
    <row r="41"/>
    <row r="42"/>
    <row r="43"/>
    <row r="44"/>
    <row r="45"/>
    <row r="46"/>
    <row r="47"/>
    <row r="48"/>
    <row r="49"/>
    <row r="50"/>
  </sheetData>
  <sheetProtection sheet="1" formatCells="0" insertRows="0" deleteRows="0"/>
  <mergeCells count="10">
    <mergeCell ref="D14:E14"/>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2.75" zeroHeight="1"/>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c r="A1" s="124" t="s">
        <v>134</v>
      </c>
      <c r="B1" s="124"/>
      <c r="C1" s="124"/>
      <c r="D1" s="124"/>
      <c r="E1" s="124"/>
      <c r="F1" s="124"/>
    </row>
    <row r="2" spans="1:6" ht="21" customHeight="1">
      <c r="A2" s="3" t="s">
        <v>1</v>
      </c>
      <c r="B2" s="127" t="str">
        <f>'Summary and sign-off'!B2:F2</f>
        <v>New Zealand Walking Access Commission</v>
      </c>
      <c r="C2" s="127"/>
      <c r="D2" s="127"/>
      <c r="E2" s="127"/>
      <c r="F2" s="127"/>
    </row>
    <row r="3" spans="1:6" ht="21" customHeight="1">
      <c r="A3" s="3" t="s">
        <v>64</v>
      </c>
      <c r="B3" s="127" t="str">
        <f>'Summary and sign-off'!B3:F3</f>
        <v>Eric Pyle</v>
      </c>
      <c r="C3" s="127"/>
      <c r="D3" s="127"/>
      <c r="E3" s="127"/>
      <c r="F3" s="127"/>
    </row>
    <row r="4" spans="1:6" ht="21" customHeight="1">
      <c r="A4" s="3" t="s">
        <v>65</v>
      </c>
      <c r="B4" s="127">
        <f>'Summary and sign-off'!B4:F4</f>
        <v>43282</v>
      </c>
      <c r="C4" s="127"/>
      <c r="D4" s="127"/>
      <c r="E4" s="127"/>
      <c r="F4" s="127"/>
    </row>
    <row r="5" spans="1:6" ht="21" customHeight="1">
      <c r="A5" s="3" t="s">
        <v>66</v>
      </c>
      <c r="B5" s="127">
        <f>'Summary and sign-off'!B5:F5</f>
        <v>43308</v>
      </c>
      <c r="C5" s="127"/>
      <c r="D5" s="127"/>
      <c r="E5" s="127"/>
      <c r="F5" s="127"/>
    </row>
    <row r="6" spans="1:6" ht="21" customHeight="1">
      <c r="A6" s="3" t="s">
        <v>135</v>
      </c>
      <c r="B6" s="122" t="s">
        <v>34</v>
      </c>
      <c r="C6" s="122"/>
      <c r="D6" s="122"/>
      <c r="E6" s="122"/>
      <c r="F6" s="122"/>
    </row>
    <row r="7" spans="1:6" ht="21" customHeight="1">
      <c r="A7" s="3" t="s">
        <v>7</v>
      </c>
      <c r="B7" s="122" t="s">
        <v>37</v>
      </c>
      <c r="C7" s="122"/>
      <c r="D7" s="122"/>
      <c r="E7" s="122"/>
      <c r="F7" s="122"/>
    </row>
    <row r="8" spans="1:6" ht="36" customHeight="1">
      <c r="A8" s="131" t="s">
        <v>136</v>
      </c>
      <c r="B8" s="131"/>
      <c r="C8" s="131"/>
      <c r="D8" s="131"/>
      <c r="E8" s="131"/>
      <c r="F8" s="131"/>
    </row>
    <row r="9" spans="1:6" ht="36" customHeight="1">
      <c r="A9" s="140" t="s">
        <v>137</v>
      </c>
      <c r="B9" s="141"/>
      <c r="C9" s="141"/>
      <c r="D9" s="141"/>
      <c r="E9" s="141"/>
      <c r="F9" s="141"/>
    </row>
    <row r="10" spans="1:6" ht="39" customHeight="1">
      <c r="A10" s="15" t="s">
        <v>71</v>
      </c>
      <c r="B10" s="7" t="s">
        <v>138</v>
      </c>
      <c r="C10" s="7" t="s">
        <v>139</v>
      </c>
      <c r="D10" s="7" t="s">
        <v>140</v>
      </c>
      <c r="E10" s="7" t="s">
        <v>141</v>
      </c>
      <c r="F10" s="7" t="s">
        <v>142</v>
      </c>
    </row>
    <row r="11" spans="1:6" s="2" customFormat="1" hidden="1">
      <c r="A11" s="63"/>
      <c r="B11" s="64"/>
      <c r="C11" s="69"/>
      <c r="D11" s="64"/>
      <c r="E11" s="66"/>
      <c r="F11" s="65"/>
    </row>
    <row r="12" spans="1:6" s="2" customFormat="1">
      <c r="A12" s="63"/>
      <c r="B12" s="111" t="s">
        <v>143</v>
      </c>
      <c r="C12" s="69"/>
      <c r="D12" s="67"/>
      <c r="E12" s="66"/>
      <c r="F12" s="68"/>
    </row>
    <row r="13" spans="1:6" s="2" customFormat="1">
      <c r="A13" s="63"/>
      <c r="B13" s="67"/>
      <c r="C13" s="69"/>
      <c r="D13" s="67"/>
      <c r="E13" s="66"/>
      <c r="F13" s="68"/>
    </row>
    <row r="14" spans="1:6" s="2" customFormat="1">
      <c r="A14" s="63"/>
      <c r="B14" s="67"/>
      <c r="C14" s="69"/>
      <c r="D14" s="67"/>
      <c r="E14" s="66"/>
      <c r="F14" s="68"/>
    </row>
    <row r="15" spans="1:6" s="2" customFormat="1">
      <c r="A15" s="63"/>
      <c r="B15" s="67"/>
      <c r="C15" s="69"/>
      <c r="D15" s="67"/>
      <c r="E15" s="66"/>
      <c r="F15" s="68"/>
    </row>
    <row r="16" spans="1:6" s="2" customFormat="1">
      <c r="A16" s="63"/>
      <c r="B16" s="67"/>
      <c r="C16" s="69"/>
      <c r="D16" s="67"/>
      <c r="E16" s="66"/>
      <c r="F16" s="68"/>
    </row>
    <row r="17" spans="1:7" s="2" customFormat="1">
      <c r="A17" s="63"/>
      <c r="B17" s="67"/>
      <c r="C17" s="69"/>
      <c r="D17" s="67"/>
      <c r="E17" s="66"/>
      <c r="F17" s="68"/>
    </row>
    <row r="18" spans="1:7" s="2" customFormat="1">
      <c r="A18" s="63"/>
      <c r="B18" s="67"/>
      <c r="C18" s="69"/>
      <c r="D18" s="67"/>
      <c r="E18" s="66"/>
      <c r="F18" s="68"/>
    </row>
    <row r="19" spans="1:7" s="2" customFormat="1">
      <c r="A19" s="63"/>
      <c r="B19" s="67"/>
      <c r="C19" s="69"/>
      <c r="D19" s="67"/>
      <c r="E19" s="66"/>
      <c r="F19" s="68"/>
    </row>
    <row r="20" spans="1:7" s="2" customFormat="1">
      <c r="A20" s="63"/>
      <c r="B20" s="67"/>
      <c r="C20" s="69"/>
      <c r="D20" s="67"/>
      <c r="E20" s="66"/>
      <c r="F20" s="68"/>
    </row>
    <row r="21" spans="1:7" s="2" customFormat="1">
      <c r="A21" s="63"/>
      <c r="B21" s="67"/>
      <c r="C21" s="69"/>
      <c r="D21" s="67"/>
      <c r="E21" s="66"/>
      <c r="F21" s="68"/>
    </row>
    <row r="22" spans="1:7" s="2" customFormat="1">
      <c r="A22" s="63"/>
      <c r="B22" s="67"/>
      <c r="C22" s="69"/>
      <c r="D22" s="67"/>
      <c r="E22" s="66"/>
      <c r="F22" s="68"/>
    </row>
    <row r="23" spans="1:7" s="2" customFormat="1">
      <c r="A23" s="63"/>
      <c r="B23" s="67"/>
      <c r="C23" s="69"/>
      <c r="D23" s="67"/>
      <c r="E23" s="66"/>
      <c r="F23" s="68"/>
    </row>
    <row r="24" spans="1:7" s="2" customFormat="1" hidden="1">
      <c r="A24" s="63"/>
      <c r="B24" s="64"/>
      <c r="C24" s="69"/>
      <c r="D24" s="64"/>
      <c r="E24" s="66"/>
      <c r="F24" s="65"/>
    </row>
    <row r="25" spans="1:7" ht="34.5" customHeight="1">
      <c r="A25" s="42" t="s">
        <v>144</v>
      </c>
      <c r="B25" s="43" t="s">
        <v>145</v>
      </c>
      <c r="C25" s="44">
        <f>C26+C27</f>
        <v>0</v>
      </c>
      <c r="D25" s="77" t="str">
        <f>IF(SUBTOTAL(3,C11:C24)=SUBTOTAL(103,C11:C24),'Summary and sign-off'!$A$47,'Summary and sign-off'!$A$48)</f>
        <v>Check - there are no hidden rows with data</v>
      </c>
      <c r="E25" s="142" t="str">
        <f>IF('Summary and sign-off'!F59='Summary and sign-off'!F53,'Summary and sign-off'!A51,'Summary and sign-off'!A49)</f>
        <v>Not all lines have an entry for "Description", "Was the gift accepted?" and "Estimated value in NZ$"</v>
      </c>
      <c r="F25" s="142"/>
      <c r="G25" s="2"/>
    </row>
    <row r="26" spans="1:7" ht="25.5" customHeight="1">
      <c r="A26" s="45"/>
      <c r="B26" s="46" t="s">
        <v>50</v>
      </c>
      <c r="C26" s="47">
        <f>COUNTIF(C11:C24,'Summary and sign-off'!A44)</f>
        <v>0</v>
      </c>
      <c r="D26" s="16"/>
      <c r="E26" s="17"/>
      <c r="F26" s="18"/>
    </row>
    <row r="27" spans="1:7" ht="25.5" customHeight="1">
      <c r="A27" s="45"/>
      <c r="B27" s="46" t="s">
        <v>51</v>
      </c>
      <c r="C27" s="47">
        <f>COUNTIF(C11:C24,'Summary and sign-off'!A45)</f>
        <v>0</v>
      </c>
      <c r="D27" s="16"/>
      <c r="E27" s="17"/>
      <c r="F27" s="18"/>
    </row>
    <row r="28" spans="1:7">
      <c r="A28" s="19"/>
      <c r="B28" s="20"/>
      <c r="C28" s="19"/>
      <c r="D28" s="21"/>
      <c r="E28" s="21"/>
      <c r="F28" s="19"/>
    </row>
    <row r="29" spans="1:7">
      <c r="A29" s="20" t="s">
        <v>133</v>
      </c>
      <c r="B29" s="20"/>
      <c r="C29" s="20"/>
      <c r="D29" s="20"/>
      <c r="E29" s="20"/>
      <c r="F29" s="20"/>
    </row>
    <row r="30" spans="1:7" ht="12.6" customHeight="1">
      <c r="A30" s="22" t="s">
        <v>104</v>
      </c>
      <c r="B30" s="19"/>
      <c r="C30" s="19"/>
      <c r="D30" s="19"/>
      <c r="E30" s="19"/>
    </row>
    <row r="31" spans="1:7">
      <c r="A31" s="22" t="s">
        <v>33</v>
      </c>
      <c r="B31" s="21"/>
      <c r="C31" s="19"/>
      <c r="D31" s="19"/>
      <c r="E31" s="19"/>
      <c r="F31" s="19"/>
    </row>
    <row r="32" spans="1:7">
      <c r="A32" s="22" t="s">
        <v>146</v>
      </c>
      <c r="B32" s="23"/>
      <c r="C32" s="23"/>
      <c r="D32" s="23"/>
      <c r="E32" s="23"/>
      <c r="F32" s="23"/>
    </row>
    <row r="33" spans="1:6" ht="12.75" customHeight="1">
      <c r="A33" s="22" t="s">
        <v>147</v>
      </c>
      <c r="B33" s="19"/>
      <c r="C33" s="19"/>
      <c r="D33" s="19"/>
      <c r="E33" s="19"/>
      <c r="F33" s="19"/>
    </row>
    <row r="34" spans="1:6" ht="12.95" customHeight="1">
      <c r="A34" s="22" t="s">
        <v>148</v>
      </c>
      <c r="B34" s="19"/>
      <c r="C34" s="19"/>
      <c r="D34" s="19"/>
      <c r="E34" s="19"/>
      <c r="F34" s="19"/>
    </row>
    <row r="35" spans="1:6">
      <c r="A35" s="22" t="s">
        <v>149</v>
      </c>
      <c r="C35" s="19"/>
      <c r="D35" s="19"/>
      <c r="E35" s="19"/>
      <c r="F35" s="19"/>
    </row>
    <row r="36" spans="1:6" ht="12.75" customHeight="1">
      <c r="A36" s="22" t="s">
        <v>124</v>
      </c>
      <c r="B36" s="22"/>
      <c r="C36" s="24"/>
      <c r="D36" s="24"/>
      <c r="E36" s="24"/>
      <c r="F36" s="24"/>
    </row>
    <row r="37" spans="1:6" ht="12.75" customHeight="1">
      <c r="A37" s="22"/>
      <c r="B37" s="22"/>
      <c r="C37" s="24"/>
      <c r="D37" s="24"/>
      <c r="E37" s="24"/>
      <c r="F37" s="24"/>
    </row>
    <row r="38" spans="1:6" ht="12.75" hidden="1" customHeight="1">
      <c r="A38" s="22"/>
      <c r="B38" s="22"/>
      <c r="C38" s="24"/>
      <c r="D38" s="24"/>
      <c r="E38" s="24"/>
      <c r="F38" s="24"/>
    </row>
    <row r="39" spans="1:6" hidden="1"/>
    <row r="40" spans="1:6" hidden="1"/>
    <row r="41" spans="1:6" hidden="1">
      <c r="A41" s="20"/>
      <c r="B41" s="20"/>
      <c r="C41" s="20"/>
      <c r="D41" s="20"/>
      <c r="E41" s="20"/>
      <c r="F41" s="20"/>
    </row>
    <row r="42" spans="1:6" hidden="1">
      <c r="A42" s="20"/>
      <c r="B42" s="20"/>
      <c r="C42" s="20"/>
      <c r="D42" s="20"/>
      <c r="E42" s="20"/>
      <c r="F42" s="20"/>
    </row>
    <row r="43" spans="1:6" hidden="1">
      <c r="A43" s="20"/>
      <c r="B43" s="20"/>
      <c r="C43" s="20"/>
      <c r="D43" s="20"/>
      <c r="E43" s="20"/>
      <c r="F43" s="20"/>
    </row>
    <row r="44" spans="1:6" hidden="1">
      <c r="A44" s="20"/>
      <c r="B44" s="20"/>
      <c r="C44" s="20"/>
      <c r="D44" s="20"/>
      <c r="E44" s="20"/>
      <c r="F44" s="20"/>
    </row>
    <row r="45" spans="1:6" hidden="1">
      <c r="A45" s="20"/>
      <c r="B45" s="20"/>
      <c r="C45" s="20"/>
      <c r="D45" s="20"/>
      <c r="E45" s="20"/>
      <c r="F45" s="20"/>
    </row>
    <row r="46" spans="1:6" hidden="1"/>
    <row r="47" spans="1:6" hidden="1"/>
    <row r="48" spans="1: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EEDECCE189EEE64CBD4130801EEA33A2003C70CDE681ED3B468B8747D70CC26DAC" ma:contentTypeVersion="61" ma:contentTypeDescription="Standard Electronic Document" ma:contentTypeScope="" ma:versionID="3c70aae9155684d877ebf327f3d2a546">
  <xsd:schema xmlns:xsd="http://www.w3.org/2001/XMLSchema" xmlns:xs="http://www.w3.org/2001/XMLSchema" xmlns:p="http://schemas.microsoft.com/office/2006/metadata/properties" xmlns:ns2="b221c1bd-de38-4b24-a0f3-1dffb5664ca3" xmlns:ns3="22b67e95-add3-4f5c-a396-f471c79660ad" xmlns:ns4="e2506ef6-7705-43ad-b812-476ac546ea63" xmlns:ns5="731e3a99-999d-4bbe-a032-e6ba8dd31d5f" targetNamespace="http://schemas.microsoft.com/office/2006/metadata/properties" ma:root="true" ma:fieldsID="f590df3a400f1e76966dd3d95cd93832" ns2:_="" ns3:_="" ns4:_="" ns5:_="">
    <xsd:import namespace="b221c1bd-de38-4b24-a0f3-1dffb5664ca3"/>
    <xsd:import namespace="22b67e95-add3-4f5c-a396-f471c79660ad"/>
    <xsd:import namespace="e2506ef6-7705-43ad-b812-476ac546ea63"/>
    <xsd:import namespace="731e3a99-999d-4bbe-a032-e6ba8dd31d5f"/>
    <xsd:element name="properties">
      <xsd:complexType>
        <xsd:sequence>
          <xsd:element name="documentManagement">
            <xsd:complexType>
              <xsd:all>
                <xsd:element ref="ns2:Know-How_Type"/>
                <xsd:element ref="ns2:PRA_Type" minOccurs="0"/>
                <xsd:element ref="ns2:Aggregation_Status" minOccurs="0"/>
                <xsd:element ref="ns2:Narrative" minOccurs="0"/>
                <xsd:element ref="ns2:Related_People" minOccurs="0"/>
                <xsd:element ref="ns2:RecordID" minOccurs="0"/>
                <xsd:element ref="ns2:Record_Type"/>
                <xsd:element ref="ns2:Read_Only_Status" minOccurs="0"/>
                <xsd:element ref="ns2:Authoritative_Version"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2:Target_Audience"/>
                <xsd:element ref="ns2:Original_Document" minOccurs="0"/>
                <xsd:element ref="ns3:_dlc_DocId" minOccurs="0"/>
                <xsd:element ref="ns3:_dlc_DocIdUrl" minOccurs="0"/>
                <xsd:element ref="ns3:_dlc_DocIdPersistId" minOccurs="0"/>
                <xsd:element ref="ns4:Subactivity" minOccurs="0"/>
                <xsd:element ref="ns5:Key_x0020_Words" minOccurs="0"/>
                <xsd:element ref="ns2:Document_x0020_Type" minOccurs="0"/>
                <xsd:element ref="ns2:Function" minOccurs="0"/>
                <xsd:element ref="ns4:Activity" minOccurs="0"/>
                <xsd:element ref="ns5:Date" minOccurs="0"/>
                <xsd:element ref="ns5:FunctionGroup" minOccurs="0"/>
                <xsd:element ref="ns5:Project" minOccurs="0"/>
                <xsd:element ref="ns5:CategoryName" minOccurs="0"/>
                <xsd:element ref="ns5:Case" minOccurs="0"/>
                <xsd:element ref="ns5:CategoryValue" minOccurs="0"/>
                <xsd:element ref="ns5:Volume" minOccurs="0"/>
                <xsd:element ref="ns5:MediaServiceMetadata" minOccurs="0"/>
                <xsd:element ref="ns5:MediaServiceFastMetadata" minOccurs="0"/>
                <xsd:element ref="ns5:MediaServiceEventHashCode" minOccurs="0"/>
                <xsd:element ref="ns5: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1c1bd-de38-4b24-a0f3-1dffb5664ca3" elementFormDefault="qualified">
    <xsd:import namespace="http://schemas.microsoft.com/office/2006/documentManagement/types"/>
    <xsd:import namespace="http://schemas.microsoft.com/office/infopath/2007/PartnerControls"/>
    <xsd:element name="Know-How_Type" ma:index="2" ma:displayName="Know-How Type" ma:default="NA" ma:format="Dropdown" ma:internalName="KnowHowType" ma:readOnly="false">
      <xsd:simpleType>
        <xsd:union memberTypes="dms:Text">
          <xsd:simpleType>
            <xsd:restriction base="dms:Choice">
              <xsd:enumeration value="NA"/>
              <xsd:enumeration value="FAQ"/>
              <xsd:enumeration value="Tall Poppy"/>
              <xsd:enumeration value="Topic"/>
              <xsd:enumeration value="Who"/>
            </xsd:restriction>
          </xsd:simpleType>
        </xsd:union>
      </xsd:simpleType>
    </xsd:element>
    <xsd:element name="PRA_Type" ma:index="3" nillable="true" ma:displayName="PRA Type" ma:default="Doc" ma:internalName="PRAType" ma:readOnly="false">
      <xsd:simpleType>
        <xsd:restriction base="dms:Text"/>
      </xsd:simpleType>
    </xsd:element>
    <xsd:element name="Aggregation_Status" ma:index="4" nillable="true" ma:displayName="Aggregation Status" ma:default="Normal" ma:format="Dropdown"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Narrative" ma:index="5" nillable="true" ma:displayName="Narrative" ma:internalName="Narrative" ma:readOnly="false">
      <xsd:simpleType>
        <xsd:restriction base="dms:Note">
          <xsd:maxLength value="255"/>
        </xsd:restriction>
      </xsd:simpleType>
    </xsd:element>
    <xsd:element name="Related_People" ma:index="6" nillable="true" ma:displayName="Related People" ma:list="UserInfo" ma:SearchPeopleOnly="false"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ID" ma:index="7" nillable="true" ma:displayName="RecordID" ma:internalName="RecordID" ma:readOnly="true">
      <xsd:simpleType>
        <xsd:restriction base="dms:Text"/>
      </xsd:simpleType>
    </xsd:element>
    <xsd:element name="Record_Type" ma:index="8" ma:displayName="Business Value" ma:default="Normal" ma:format="Dropdown" ma:internalName="RecordType" ma:readOnly="false">
      <xsd:simpleType>
        <xsd:union memberTypes="dms:Text">
          <xsd:simpleType>
            <xsd:restriction base="dms:Choice">
              <xsd:enumeration value="Housekeeping"/>
              <xsd:enumeration value="Long Term Value"/>
              <xsd:enumeration value="Superseded"/>
              <xsd:enumeration value="Normal"/>
              <xsd:enumeration value="Cancelled"/>
              <xsd:enumeration value="Deleted"/>
            </xsd:restriction>
          </xsd:simpleType>
        </xsd:union>
      </xsd:simpleType>
    </xsd:element>
    <xsd:element name="Read_Only_Status" ma:index="9" nillable="true" ma:displayName="Read Only Status" ma:default="Open" ma:format="Dropdown" ma:internalName="ReadOnlyStatus" ma:readOnly="false">
      <xsd:simpleType>
        <xsd:restriction base="dms:Choice">
          <xsd:enumeration value="Open"/>
          <xsd:enumeration value="Document"/>
          <xsd:enumeration value="Document and Metadata"/>
        </xsd:restriction>
      </xsd:simpleType>
    </xsd:element>
    <xsd:element name="Authoritative_Version" ma:index="10" nillable="true" ma:displayName="Authoritative Version" ma:default="0" ma:internalName="AuthoritativeVersion" ma:readOnly="false">
      <xsd:simpleType>
        <xsd:restriction base="dms:Boolean"/>
      </xsd:simpleType>
    </xsd:element>
    <xsd:element name="PRA_Text_1" ma:index="11" nillable="true" ma:displayName="PRA Text 1" ma:internalName="PraText1" ma:readOnly="false">
      <xsd:simpleType>
        <xsd:restriction base="dms:Text"/>
      </xsd:simpleType>
    </xsd:element>
    <xsd:element name="PRA_Text_2" ma:index="12" nillable="true" ma:displayName="PRA Text 2" ma:internalName="PraText2" ma:readOnly="false">
      <xsd:simpleType>
        <xsd:restriction base="dms:Text"/>
      </xsd:simpleType>
    </xsd:element>
    <xsd:element name="PRA_Text_3" ma:index="13" nillable="true" ma:displayName="PRA Text 3" ma:internalName="PraText3" ma:readOnly="false">
      <xsd:simpleType>
        <xsd:restriction base="dms:Text"/>
      </xsd:simpleType>
    </xsd:element>
    <xsd:element name="PRA_Text_4" ma:index="14" nillable="true" ma:displayName="PRA Text 4" ma:internalName="PraText4" ma:readOnly="false">
      <xsd:simpleType>
        <xsd:restriction base="dms:Text"/>
      </xsd:simpleType>
    </xsd:element>
    <xsd:element name="PRA_Text_5" ma:index="15" nillable="true" ma:displayName="PRA Text 5" ma:internalName="PraText5" ma:readOnly="false">
      <xsd:simpleType>
        <xsd:restriction base="dms:Text"/>
      </xsd:simpleType>
    </xsd:element>
    <xsd:element name="PRA_Date_1" ma:index="16" nillable="true" ma:displayName="PRA Date 1" ma:format="DateTime" ma:internalName="PraDate1" ma:readOnly="false">
      <xsd:simpleType>
        <xsd:restriction base="dms:DateTime"/>
      </xsd:simpleType>
    </xsd:element>
    <xsd:element name="PRA_Date_2" ma:index="17" nillable="true" ma:displayName="PRA Date 2" ma:format="DateTime" ma:internalName="PraDate2" ma:readOnly="false">
      <xsd:simpleType>
        <xsd:restriction base="dms:DateTime"/>
      </xsd:simpleType>
    </xsd:element>
    <xsd:element name="PRA_Date_3" ma:index="18" nillable="true" ma:displayName="PRA Date 3" ma:format="DateTime" ma:internalName="PraDate3" ma:readOnly="false">
      <xsd:simpleType>
        <xsd:restriction base="dms:DateTime"/>
      </xsd:simpleType>
    </xsd:element>
    <xsd:element name="PRA_Date_Trigger" ma:index="19" nillable="true" ma:displayName="PRA Date Trigger" ma:format="DateTime" ma:internalName="PraDateTrigger" ma:readOnly="false">
      <xsd:simpleType>
        <xsd:restriction base="dms:DateTime"/>
      </xsd:simpleType>
    </xsd:element>
    <xsd:element name="PRA_Date_Disposal" ma:index="20" nillable="true" ma:displayName="PRA Date Disposal" ma:format="DateTime" ma:internalName="PraDateDisposal" ma:readOnly="false">
      <xsd:simpleType>
        <xsd:restriction base="dms:DateTime"/>
      </xsd:simpleType>
    </xsd:element>
    <xsd:element name="Target_Audience" ma:index="24" ma:displayName="Target Audience" ma:default="Internal" ma:format="RadioButtons" ma:hidden="true" ma:internalName="TargetAudience" ma:readOnly="false">
      <xsd:simpleType>
        <xsd:restriction base="dms:Choice">
          <xsd:enumeration value="Internal"/>
          <xsd:enumeration value="External"/>
        </xsd:restriction>
      </xsd:simpleType>
    </xsd:element>
    <xsd:element name="Original_Document" ma:index="26" nillable="true" ma:displayName="Original Document" ma:hidden="true" ma:internalName="OriginalDocument" ma:readOnly="false">
      <xsd:simpleType>
        <xsd:restriction base="dms:Text"/>
      </xsd:simpleType>
    </xsd:element>
    <xsd:element name="Document_x0020_Type" ma:index="34" nillable="true" ma:displayName="Document Type" ma:description="what type of documentation is being generated" ma:format="Dropdown" ma:internalName="Document_x0020_Type">
      <xsd:simpleType>
        <xsd:restriction base="dms:Choice">
          <xsd:enumeration value="APPLICATION, certificate, consent related"/>
          <xsd:enumeration value="CONTRACT, Variation, Agreement"/>
          <xsd:enumeration value="CORRESPONDENCE"/>
          <xsd:enumeration value="DRAWING, Plan, Map, Title"/>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Law, procedure"/>
          <xsd:enumeration value="SERVICE REQUEST related"/>
          <xsd:enumeration value="SUBMISSION"/>
          <xsd:enumeration value="SPECIFICATION or standard"/>
          <xsd:enumeration value="SUPPLIER PRODUCT Info"/>
          <xsd:enumeration value="TEMPLATE, Checklist or Form"/>
          <xsd:enumeration value="THIRD PARTY reference material"/>
        </xsd:restriction>
      </xsd:simpleType>
    </xsd:element>
    <xsd:element name="Function" ma:index="35" nillable="true" ma:displayName="Function" ma:default="Corporate" ma:description="IA structures - business functional" ma:format="Dropdown" ma:internalName="Function">
      <xsd:simpleType>
        <xsd:restriction base="dms:Choice">
          <xsd:enumeration value="Accountability and Reporting"/>
          <xsd:enumeration value="Board"/>
          <xsd:enumeration value="Communications"/>
          <xsd:enumeration value="Corporate"/>
          <xsd:enumeration value="Information Technology"/>
          <xsd:enumeration value="Operations"/>
          <xsd:enumeration value="Partnerships"/>
          <xsd:enumeration value="Policies"/>
          <xsd:enumeration value="Projects"/>
          <xsd:enumeration value="Strategic Planning"/>
          <xsd:enumeration value="Templates and Forms"/>
        </xsd:restriction>
      </xsd:simpleType>
    </xsd:element>
  </xsd:schema>
  <xsd:schema xmlns:xsd="http://www.w3.org/2001/XMLSchema" xmlns:xs="http://www.w3.org/2001/XMLSchema" xmlns:dms="http://schemas.microsoft.com/office/2006/documentManagement/types" xmlns:pc="http://schemas.microsoft.com/office/infopath/2007/PartnerControls" targetNamespace="22b67e95-add3-4f5c-a396-f471c79660ad" elementFormDefault="qualified">
    <xsd:import namespace="http://schemas.microsoft.com/office/2006/documentManagement/types"/>
    <xsd:import namespace="http://schemas.microsoft.com/office/infopath/2007/PartnerControls"/>
    <xsd:element name="_dlc_DocId" ma:index="29"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506ef6-7705-43ad-b812-476ac546ea63" elementFormDefault="qualified">
    <xsd:import namespace="http://schemas.microsoft.com/office/2006/documentManagement/types"/>
    <xsd:import namespace="http://schemas.microsoft.com/office/infopath/2007/PartnerControls"/>
    <xsd:element name="Subactivity" ma:index="32" nillable="true" ma:displayName="Subactivity" ma:default="Corporate Financial Reporting" ma:description="update with related subactivities, if applicable" ma:format="RadioButtons" ma:internalName="Subactivity" ma:readOnly="false">
      <xsd:simpleType>
        <xsd:union memberTypes="dms:Text">
          <xsd:simpleType>
            <xsd:restriction base="dms:Choice">
              <xsd:enumeration value="Corporate Financial Reporting"/>
            </xsd:restriction>
          </xsd:simpleType>
        </xsd:union>
      </xsd:simpleType>
    </xsd:element>
    <xsd:element name="Activity" ma:index="36" nillable="true" ma:displayName="Activity" ma:default="Finance" ma:description="update with related activities" ma:format="RadioButtons" ma:internalName="Activity" ma:readOnly="false">
      <xsd:simpleType>
        <xsd:restriction base="dms:Choice">
          <xsd:enumeration value="Finance"/>
        </xsd:restriction>
      </xsd:simpleType>
    </xsd:element>
  </xsd:schema>
  <xsd:schema xmlns:xsd="http://www.w3.org/2001/XMLSchema" xmlns:xs="http://www.w3.org/2001/XMLSchema" xmlns:dms="http://schemas.microsoft.com/office/2006/documentManagement/types" xmlns:pc="http://schemas.microsoft.com/office/infopath/2007/PartnerControls" targetNamespace="731e3a99-999d-4bbe-a032-e6ba8dd31d5f" elementFormDefault="qualified">
    <xsd:import namespace="http://schemas.microsoft.com/office/2006/documentManagement/types"/>
    <xsd:import namespace="http://schemas.microsoft.com/office/infopath/2007/PartnerControls"/>
    <xsd:element name="Key_x0020_Words" ma:index="33" nillable="true" ma:displayName="Key Words" ma:description="Please add name of Committees" ma:internalName="Key_x0020_Words" ma:readOnly="false">
      <xsd:complexType>
        <xsd:complexContent>
          <xsd:extension base="dms:MultiChoiceFillIn">
            <xsd:sequence>
              <xsd:element name="Value" maxOccurs="unbounded" minOccurs="0" nillable="true">
                <xsd:simpleType>
                  <xsd:union memberTypes="dms:Text">
                    <xsd:simpleType>
                      <xsd:restriction base="dms:Choice">
                        <xsd:enumeration value="Board"/>
                      </xsd:restriction>
                    </xsd:simpleType>
                  </xsd:union>
                </xsd:simpleType>
              </xsd:element>
            </xsd:sequence>
          </xsd:extension>
        </xsd:complexContent>
      </xsd:complexType>
    </xsd:element>
    <xsd:element name="Date" ma:index="37" nillable="true" ma:displayName="Date" ma:format="DateTime" ma:hidden="true" ma:internalName="ILDate" ma:readOnly="false">
      <xsd:simpleType>
        <xsd:restriction base="dms:DateTime"/>
      </xsd:simpleType>
    </xsd:element>
    <xsd:element name="FunctionGroup" ma:index="38" nillable="true" ma:displayName="Function Group" ma:default="NA" ma:format="RadioButtons" ma:hidden="true" ma:internalName="FunctionGroup" ma:readOnly="false">
      <xsd:simpleType>
        <xsd:union memberTypes="dms:Text">
          <xsd:simpleType>
            <xsd:restriction base="dms:Choice">
              <xsd:enumeration value="NA"/>
            </xsd:restriction>
          </xsd:simpleType>
        </xsd:union>
      </xsd:simpleType>
    </xsd:element>
    <xsd:element name="Project" ma:index="39" nillable="true" ma:displayName="Project" ma:default="NA" ma:format="RadioButtons" ma:hidden="true" ma:internalName="Project" ma:readOnly="false">
      <xsd:simpleType>
        <xsd:union memberTypes="dms:Text">
          <xsd:simpleType>
            <xsd:restriction base="dms:Choice">
              <xsd:enumeration value="NA"/>
            </xsd:restriction>
          </xsd:simpleType>
        </xsd:union>
      </xsd:simpleType>
    </xsd:element>
    <xsd:element name="CategoryName" ma:index="40" nillable="true" ma:displayName="Category Name" ma:default="NA" ma:format="RadioButtons" ma:hidden="true" ma:internalName="CategoryName" ma:readOnly="false">
      <xsd:simpleType>
        <xsd:union memberTypes="dms:Text">
          <xsd:simpleType>
            <xsd:restriction base="dms:Choice">
              <xsd:enumeration value="NA"/>
            </xsd:restriction>
          </xsd:simpleType>
        </xsd:union>
      </xsd:simpleType>
    </xsd:element>
    <xsd:element name="Case" ma:index="41" nillable="true" ma:displayName="Case" ma:format="RadioButtons" ma:hidden="true" ma:internalName="Case" ma:readOnly="false">
      <xsd:simpleType>
        <xsd:union memberTypes="dms:Text">
          <xsd:simpleType>
            <xsd:restriction base="dms:Choice">
              <xsd:enumeration value="NA"/>
            </xsd:restriction>
          </xsd:simpleType>
        </xsd:union>
      </xsd:simpleType>
    </xsd:element>
    <xsd:element name="CategoryValue" ma:index="42" nillable="true" ma:displayName="Category Value" ma:format="RadioButtons" ma:hidden="true" ma:internalName="CategoryValue" ma:readOnly="false">
      <xsd:simpleType>
        <xsd:union memberTypes="dms:Text">
          <xsd:simpleType>
            <xsd:restriction base="dms:Choice">
              <xsd:enumeration value="NA"/>
            </xsd:restriction>
          </xsd:simpleType>
        </xsd:union>
      </xsd:simpleType>
    </xsd:element>
    <xsd:element name="Volume" ma:index="43" nillable="true" ma:displayName="Volume" ma:default="NA" ma:format="RadioButtons" ma:hidden="true" ma:internalName="Volume" ma:readOnly="false">
      <xsd:simpleType>
        <xsd:union memberTypes="dms:Text">
          <xsd:simpleType>
            <xsd:restriction base="dms:Choice">
              <xsd:enumeration value="NA"/>
            </xsd:restriction>
          </xsd:simpleType>
        </xsd:union>
      </xsd:simpleType>
    </xsd:element>
    <xsd:element name="MediaServiceMetadata" ma:index="44" nillable="true" ma:displayName="MediaServiceMetadata" ma:hidden="true" ma:internalName="MediaServiceMetadata" ma:readOnly="true">
      <xsd:simpleType>
        <xsd:restriction base="dms:Note"/>
      </xsd:simpleType>
    </xsd:element>
    <xsd:element name="MediaServiceFastMetadata" ma:index="45" nillable="true" ma:displayName="MediaServiceFastMetadata" ma:hidden="true" ma:internalName="MediaServiceFastMetadata" ma:readOnly="true">
      <xsd:simpleType>
        <xsd:restriction base="dms:Note"/>
      </xsd:simpleType>
    </xsd:element>
    <xsd:element name="MediaServiceEventHashCode" ma:index="46" nillable="true" ma:displayName="MediaServiceEventHashCode" ma:hidden="true" ma:internalName="MediaServiceEventHashCode" ma:readOnly="true">
      <xsd:simpleType>
        <xsd:restriction base="dms:Text"/>
      </xsd:simpleType>
    </xsd:element>
    <xsd:element name="MediaServiceGenerationTime" ma:index="4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A_Date_Disposal xmlns="b221c1bd-de38-4b24-a0f3-1dffb5664ca3" xsi:nil="true"/>
    <Key_x0020_Words xmlns="731e3a99-999d-4bbe-a032-e6ba8dd31d5f"/>
    <Target_Audience xmlns="b221c1bd-de38-4b24-a0f3-1dffb5664ca3">Internal</Target_Audience>
    <PRA_Text_3 xmlns="b221c1bd-de38-4b24-a0f3-1dffb5664ca3" xsi:nil="true"/>
    <PRA_Date_Trigger xmlns="b221c1bd-de38-4b24-a0f3-1dffb5664ca3" xsi:nil="true"/>
    <Know-How_Type xmlns="b221c1bd-de38-4b24-a0f3-1dffb5664ca3">NA</Know-How_Type>
    <Authoritative_Version xmlns="b221c1bd-de38-4b24-a0f3-1dffb5664ca3">false</Authoritative_Version>
    <Date xmlns="731e3a99-999d-4bbe-a032-e6ba8dd31d5f" xsi:nil="true"/>
    <Case xmlns="731e3a99-999d-4bbe-a032-e6ba8dd31d5f" xsi:nil="true"/>
    <Function xmlns="b221c1bd-de38-4b24-a0f3-1dffb5664ca3">Corporate</Function>
    <Activity xmlns="e2506ef6-7705-43ad-b812-476ac546ea63">Finance</Activity>
    <PRA_Date_3 xmlns="b221c1bd-de38-4b24-a0f3-1dffb5664ca3" xsi:nil="true"/>
    <PRA_Type xmlns="b221c1bd-de38-4b24-a0f3-1dffb5664ca3">Doc</PRA_Type>
    <CategoryValue xmlns="731e3a99-999d-4bbe-a032-e6ba8dd31d5f" xsi:nil="true"/>
    <Volume xmlns="731e3a99-999d-4bbe-a032-e6ba8dd31d5f">NA</Volume>
    <Aggregation_Status xmlns="b221c1bd-de38-4b24-a0f3-1dffb5664ca3">Normal</Aggregation_Status>
    <PRA_Text_1 xmlns="b221c1bd-de38-4b24-a0f3-1dffb5664ca3" xsi:nil="true"/>
    <PRA_Text_4 xmlns="b221c1bd-de38-4b24-a0f3-1dffb5664ca3" xsi:nil="true"/>
    <PRA_Date_2 xmlns="b221c1bd-de38-4b24-a0f3-1dffb5664ca3" xsi:nil="true"/>
    <Project xmlns="731e3a99-999d-4bbe-a032-e6ba8dd31d5f">NA</Project>
    <Related_People xmlns="b221c1bd-de38-4b24-a0f3-1dffb5664ca3">
      <UserInfo>
        <DisplayName/>
        <AccountId xsi:nil="true"/>
        <AccountType/>
      </UserInfo>
    </Related_People>
    <Record_Type xmlns="b221c1bd-de38-4b24-a0f3-1dffb5664ca3">Normal</Record_Type>
    <Read_Only_Status xmlns="b221c1bd-de38-4b24-a0f3-1dffb5664ca3">Open</Read_Only_Status>
    <Subactivity xmlns="e2506ef6-7705-43ad-b812-476ac546ea63">Corporate Financial Reporting</Subactivity>
    <PRA_Text_5 xmlns="b221c1bd-de38-4b24-a0f3-1dffb5664ca3" xsi:nil="true"/>
    <PRA_Date_1 xmlns="b221c1bd-de38-4b24-a0f3-1dffb5664ca3" xsi:nil="true"/>
    <Narrative xmlns="b221c1bd-de38-4b24-a0f3-1dffb5664ca3" xsi:nil="true"/>
    <CategoryName xmlns="731e3a99-999d-4bbe-a032-e6ba8dd31d5f">NA</CategoryName>
    <FunctionGroup xmlns="731e3a99-999d-4bbe-a032-e6ba8dd31d5f">NA</FunctionGroup>
    <PRA_Text_2 xmlns="b221c1bd-de38-4b24-a0f3-1dffb5664ca3" xsi:nil="true"/>
    <Original_Document xmlns="b221c1bd-de38-4b24-a0f3-1dffb5664ca3" xsi:nil="true"/>
    <Document_x0020_Type xmlns="b221c1bd-de38-4b24-a0f3-1dffb5664ca3" xsi:nil="true"/>
    <_dlc_DocId xmlns="22b67e95-add3-4f5c-a396-f471c79660ad">7W3F6WU46REU-1615711470-205</_dlc_DocId>
    <_dlc_DocIdUrl xmlns="22b67e95-add3-4f5c-a396-f471c79660ad">
      <Url>https://nzwac.sharepoint.com/sites/corporate/Finance/_layouts/15/DocIdRedir.aspx?ID=7W3F6WU46REU-1615711470-205</Url>
      <Description>7W3F6WU46REU-1615711470-205</Description>
    </_dlc_DocIdUrl>
  </documentManagement>
</p:properties>
</file>

<file path=customXml/item3.xml><?xml version="1.0" encoding="utf-8"?>
<?mso-contentType ?>
<SharedContentType xmlns="Microsoft.SharePoint.Taxonomy.ContentTypeSync" SourceId="c9936c5b-ab75-462c-b8a8-a26cadb48d73" ContentTypeId="0x010100EEDECCE189EEE64CBD4130801EEA33A2"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849E43-6AB7-4BB6-8903-EC3263AC29B9}"/>
</file>

<file path=customXml/itemProps2.xml><?xml version="1.0" encoding="utf-8"?>
<ds:datastoreItem xmlns:ds="http://schemas.openxmlformats.org/officeDocument/2006/customXml" ds:itemID="{F579D7F4-D0D7-4BCB-BBEA-E7C37A64913E}"/>
</file>

<file path=customXml/itemProps3.xml><?xml version="1.0" encoding="utf-8"?>
<ds:datastoreItem xmlns:ds="http://schemas.openxmlformats.org/officeDocument/2006/customXml" ds:itemID="{0C5F3892-E44C-4ACD-9FE0-6ACCEE725BAF}"/>
</file>

<file path=customXml/itemProps4.xml><?xml version="1.0" encoding="utf-8"?>
<ds:datastoreItem xmlns:ds="http://schemas.openxmlformats.org/officeDocument/2006/customXml" ds:itemID="{9617A2D8-330C-40B4-BF67-11C96FDAE180}"/>
</file>

<file path=customXml/itemProps5.xml><?xml version="1.0" encoding="utf-8"?>
<ds:datastoreItem xmlns:ds="http://schemas.openxmlformats.org/officeDocument/2006/customXml" ds:itemID="{6C6A401E-B983-48F3-ADF0-8594D7EE483B}"/>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Phil Culling</cp:lastModifiedBy>
  <cp:revision/>
  <dcterms:created xsi:type="dcterms:W3CDTF">2010-10-17T20:59:02Z</dcterms:created>
  <dcterms:modified xsi:type="dcterms:W3CDTF">2019-07-29T21:04:27Z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0x010100EEDECCE189EEE64CBD4130801EEA33A2003C70CDE681ED3B468B8747D70CC26DAC</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_dlc_DocIdItemGuid">
    <vt:lpwstr>2e22c31f-d587-4b55-b81e-fb436e6e3f92</vt:lpwstr>
  </property>
  <property fmtid="{D5CDD505-2E9C-101B-9397-08002B2CF9AE}" pid="8" name="AuthorIds_UIVersion_1536">
    <vt:lpwstr>15</vt:lpwstr>
  </property>
</Properties>
</file>